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 tabRatio="719"/>
  </bookViews>
  <sheets>
    <sheet name="КАНАЛИЗАЦИЯ КСС" sheetId="1" r:id="rId1"/>
    <sheet name="УЛИЧЕН ОТТОК" sheetId="2" r:id="rId2"/>
    <sheet name="ВОДОПРОВОД КСС" sheetId="11" r:id="rId3"/>
    <sheet name="СВО1" sheetId="8" r:id="rId4"/>
    <sheet name="СВО2" sheetId="9" r:id="rId5"/>
    <sheet name="СВО3" sheetId="10" r:id="rId6"/>
    <sheet name="Пътна" sheetId="12" r:id="rId7"/>
    <sheet name="ОБЩА КСС" sheetId="13" r:id="rId8"/>
  </sheets>
  <calcPr calcId="162913"/>
</workbook>
</file>

<file path=xl/calcChain.xml><?xml version="1.0" encoding="utf-8"?>
<calcChain xmlns="http://schemas.openxmlformats.org/spreadsheetml/2006/main">
  <c r="G8" i="10" l="1"/>
  <c r="G8" i="9"/>
  <c r="G8" i="8"/>
  <c r="G119" i="11"/>
  <c r="G15" i="11"/>
  <c r="G12" i="10"/>
  <c r="G11" i="10"/>
  <c r="G10" i="10"/>
  <c r="G9" i="10"/>
  <c r="G7" i="10"/>
  <c r="G6" i="10"/>
  <c r="G5" i="10"/>
  <c r="G4" i="10"/>
  <c r="G3" i="10"/>
  <c r="G12" i="9"/>
  <c r="G9" i="9"/>
  <c r="G10" i="8"/>
  <c r="G9" i="8"/>
  <c r="G121" i="11"/>
  <c r="G120" i="11"/>
  <c r="F68" i="12"/>
  <c r="D67" i="12"/>
  <c r="F67" i="12" s="1"/>
  <c r="D66" i="12"/>
  <c r="F66" i="12" s="1"/>
  <c r="F65" i="12"/>
  <c r="D65" i="12"/>
  <c r="F64" i="12"/>
  <c r="F63" i="12"/>
  <c r="F60" i="12"/>
  <c r="D59" i="12"/>
  <c r="F59" i="12" s="1"/>
  <c r="D58" i="12"/>
  <c r="F58" i="12" s="1"/>
  <c r="D57" i="12"/>
  <c r="F57" i="12" s="1"/>
  <c r="F56" i="12"/>
  <c r="F55" i="12"/>
  <c r="F44" i="12"/>
  <c r="F43" i="12"/>
  <c r="F40" i="12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F33" i="12"/>
  <c r="F30" i="12"/>
  <c r="D29" i="12"/>
  <c r="F29" i="12" s="1"/>
  <c r="D28" i="12"/>
  <c r="F28" i="12" s="1"/>
  <c r="D27" i="12"/>
  <c r="F27" i="12" s="1"/>
  <c r="D26" i="12"/>
  <c r="F26" i="12" s="1"/>
  <c r="D25" i="12"/>
  <c r="F25" i="12" s="1"/>
  <c r="F24" i="12"/>
  <c r="D23" i="12"/>
  <c r="F23" i="12" s="1"/>
  <c r="F22" i="12"/>
  <c r="F19" i="12"/>
  <c r="D18" i="12"/>
  <c r="F18" i="12" s="1"/>
  <c r="D17" i="12"/>
  <c r="F17" i="12" s="1"/>
  <c r="D16" i="12"/>
  <c r="F16" i="12" s="1"/>
  <c r="D15" i="12"/>
  <c r="F15" i="12" s="1"/>
  <c r="D14" i="12"/>
  <c r="F14" i="12" s="1"/>
  <c r="F13" i="12"/>
  <c r="F12" i="12"/>
  <c r="F11" i="12"/>
  <c r="D10" i="12"/>
  <c r="F10" i="12" s="1"/>
  <c r="F9" i="12"/>
  <c r="G137" i="11"/>
  <c r="G136" i="11"/>
  <c r="G135" i="11"/>
  <c r="G134" i="11"/>
  <c r="G133" i="11"/>
  <c r="G132" i="11"/>
  <c r="G131" i="11"/>
  <c r="G129" i="11"/>
  <c r="G128" i="11"/>
  <c r="G127" i="11"/>
  <c r="G126" i="11"/>
  <c r="G125" i="11"/>
  <c r="G124" i="11"/>
  <c r="G123" i="11"/>
  <c r="G122" i="11"/>
  <c r="G118" i="11"/>
  <c r="G117" i="11"/>
  <c r="G116" i="11"/>
  <c r="G115" i="11"/>
  <c r="G114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2" i="11"/>
  <c r="G21" i="11"/>
  <c r="G20" i="11"/>
  <c r="G19" i="11"/>
  <c r="G18" i="11"/>
  <c r="G17" i="11"/>
  <c r="G16" i="11"/>
  <c r="G14" i="11"/>
  <c r="G13" i="11"/>
  <c r="G12" i="11"/>
  <c r="G11" i="11"/>
  <c r="G10" i="11"/>
  <c r="G13" i="10"/>
  <c r="G14" i="10"/>
  <c r="G15" i="10"/>
  <c r="G16" i="10"/>
  <c r="G17" i="10"/>
  <c r="G18" i="10"/>
  <c r="G19" i="10"/>
  <c r="G20" i="10"/>
  <c r="G3" i="9"/>
  <c r="G4" i="9"/>
  <c r="G5" i="9"/>
  <c r="G6" i="9"/>
  <c r="G7" i="9"/>
  <c r="G10" i="9"/>
  <c r="G11" i="9"/>
  <c r="G13" i="9"/>
  <c r="G14" i="9"/>
  <c r="G15" i="9"/>
  <c r="G16" i="9"/>
  <c r="G17" i="9"/>
  <c r="G18" i="9"/>
  <c r="G19" i="9"/>
  <c r="G3" i="8"/>
  <c r="G4" i="8"/>
  <c r="G5" i="8"/>
  <c r="G6" i="8"/>
  <c r="G7" i="8"/>
  <c r="G11" i="8"/>
  <c r="G12" i="8"/>
  <c r="G13" i="8"/>
  <c r="G14" i="8"/>
  <c r="G15" i="8"/>
  <c r="G16" i="8"/>
  <c r="G17" i="8"/>
  <c r="F45" i="12" l="1"/>
  <c r="G20" i="9"/>
  <c r="F61" i="12"/>
  <c r="G21" i="10"/>
  <c r="G112" i="11" s="1"/>
  <c r="G18" i="8"/>
  <c r="G110" i="11" s="1"/>
  <c r="G111" i="11"/>
  <c r="F41" i="12"/>
  <c r="F20" i="12"/>
  <c r="F69" i="12"/>
  <c r="F31" i="12"/>
  <c r="F70" i="12" l="1"/>
  <c r="F71" i="12" s="1"/>
  <c r="F72" i="12" s="1"/>
  <c r="G138" i="11"/>
  <c r="G139" i="11" s="1"/>
  <c r="G140" i="11" s="1"/>
  <c r="F46" i="12"/>
  <c r="F73" i="12" l="1"/>
  <c r="F74" i="12" s="1"/>
  <c r="F47" i="12"/>
  <c r="F48" i="12" s="1"/>
  <c r="G141" i="11"/>
  <c r="G142" i="11" s="1"/>
  <c r="F49" i="12" l="1"/>
  <c r="F50" i="12" s="1"/>
  <c r="G21" i="2" l="1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6" i="2"/>
  <c r="G5" i="2"/>
  <c r="G22" i="2" l="1"/>
  <c r="G29" i="1"/>
  <c r="G30" i="1"/>
  <c r="G82" i="1"/>
  <c r="G66" i="1"/>
  <c r="G64" i="1"/>
  <c r="G63" i="1"/>
  <c r="G60" i="1"/>
  <c r="G59" i="1"/>
  <c r="G24" i="1"/>
  <c r="G28" i="1"/>
  <c r="G22" i="1"/>
  <c r="G12" i="1"/>
  <c r="G13" i="1"/>
  <c r="G86" i="1" l="1"/>
  <c r="G85" i="1"/>
  <c r="G83" i="1"/>
  <c r="G81" i="1"/>
  <c r="G75" i="1"/>
  <c r="G76" i="1"/>
  <c r="G77" i="1"/>
  <c r="G78" i="1"/>
  <c r="G79" i="1"/>
  <c r="G74" i="1"/>
  <c r="G71" i="1"/>
  <c r="G72" i="1"/>
  <c r="G70" i="1"/>
  <c r="G68" i="1"/>
  <c r="G21" i="1"/>
  <c r="G23" i="1"/>
  <c r="G25" i="1"/>
  <c r="G26" i="1"/>
  <c r="G27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1" i="1"/>
  <c r="G62" i="1"/>
  <c r="G65" i="1"/>
  <c r="G20" i="1"/>
  <c r="G10" i="1"/>
  <c r="G11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<sst xmlns="http://schemas.openxmlformats.org/spreadsheetml/2006/main" count="722" uniqueCount="294">
  <si>
    <t>Наименование</t>
  </si>
  <si>
    <t>К-во</t>
  </si>
  <si>
    <t>м3</t>
  </si>
  <si>
    <t>РАЗРИВАНЕ С БУЛДОЗЕР ИЛИ ЗАСИПВАНЕ ИЗКОПИ С ПРОБЕГ ДО 40М ПРИ НОРМ.УСЛОВИЯ</t>
  </si>
  <si>
    <t>бр.</t>
  </si>
  <si>
    <t>ВОДОЧЕРПЕНЕ С ПОМПА ДО  500 Л/МИН И ВИС. 20до32М</t>
  </si>
  <si>
    <t>м2</t>
  </si>
  <si>
    <t>ТРЪБНО  ПОДПОРНО СКЕЛЕ С НАТОВАРВАНЕ ДО 1500КГ/М2 И Н=или&lt;20М</t>
  </si>
  <si>
    <t>НАПРАВА НАСИП ОТ ПЯСЪК ПОД НАД И ОКОЛО ТРЪБИТЕ</t>
  </si>
  <si>
    <t>м</t>
  </si>
  <si>
    <t>№</t>
  </si>
  <si>
    <t>м-ка</t>
  </si>
  <si>
    <t>ПЛЪТНО УКРЕПВАНЕ И РАЗКРЕПВАНЕ НА ИЗКОПИ С УКРЕПИТЕРНА СИСТЕМА С ПОДВИЖНА ПОДПОРА</t>
  </si>
  <si>
    <t>ДОСТАВКА И МОНТАЖ НА НА УКРУПИТЕЛНИ ТРУПЧЕТА</t>
  </si>
  <si>
    <t>ДОСТАВКА И МОНТАЖ ОПЕСЪЧЕНА МУФА FVC DN1200 - PN1</t>
  </si>
  <si>
    <t>ДОСТАВКА И МОНТАЖ ОПЕСЪЧЕНА МУФА FVC DN1000 - PN1</t>
  </si>
  <si>
    <t>РЯЗАНЕ ТРЪБИ DN2000</t>
  </si>
  <si>
    <t>РЯЗАНЕ ТРЪБИ DN1200</t>
  </si>
  <si>
    <t>РЯЗАНЕ ТРЪБИ DN1000</t>
  </si>
  <si>
    <t xml:space="preserve">УПЛЪТНЯВАНЕ С ПОЛИУРЕТАНОВ ФУГОУПЛЪТНИТЕЛ СЛЕД ПОЧИСТВАНЕ НА ТРЪБИТЕ </t>
  </si>
  <si>
    <t>НАПРАВА ОТВОР Ф2500 В БЕТ. СТЕНА С ДЕБ. 50СМ</t>
  </si>
  <si>
    <t>КОФРАЖ ЗА СТЕНИ И ПЛОЧИ</t>
  </si>
  <si>
    <t>кг.</t>
  </si>
  <si>
    <t>АРМИРОВКА ЗА БЕТОН Ф6.5-Ф12 ОТ СТОМАНА А-І</t>
  </si>
  <si>
    <t>АРМИРОВКА ЗА БЕТОН №14-№50 ОТ СТОМАНА А-ІІІ</t>
  </si>
  <si>
    <t>ДОСТАВКА И МОНТАЖ НА МЕТАЛНИ СТЪПАЛА</t>
  </si>
  <si>
    <t>ДОСТАВКА НА ПЕ ТРЪБИ DN250</t>
  </si>
  <si>
    <t xml:space="preserve"> Земни работи</t>
  </si>
  <si>
    <t>Канализационни работи</t>
  </si>
  <si>
    <t>Кофражни работи</t>
  </si>
  <si>
    <t>Други строителни работи</t>
  </si>
  <si>
    <t>Бетонови работи</t>
  </si>
  <si>
    <t>Временни канали по време на строителството</t>
  </si>
  <si>
    <t>Армировъчни работи</t>
  </si>
  <si>
    <t>Непредвидени разходи 10%</t>
  </si>
  <si>
    <t>бр</t>
  </si>
  <si>
    <t>М3</t>
  </si>
  <si>
    <t>мсм</t>
  </si>
  <si>
    <t>НАПРАВА ДРЕНАЖ /ОСНОВА ОТ ФИЛЦ/</t>
  </si>
  <si>
    <t>ДОСТАВКА И МОНТАЖ НА РР УЛИЧЕН ОТТОК В КОМПЛЕКТ С КОФА И ЗАКЛЮЧВАЩА СЕ РЕШЕТКА 50/50 ВКЛ. ТРЪБНА ВРЪЗКА, АДАПТОР 200/160 И КОЛЯНО СЪГЛАСНО ПРОЕКТА.</t>
  </si>
  <si>
    <t>БЕТОН ЗА СТЕНИ И ПЛОЧИ В20 -  ДОСТАВКА, ТРАНСПОРТ И ПОЛАГАНЕ</t>
  </si>
  <si>
    <t>ПЛЪТНО УКРЕПВАНЕ НА ИЗКОП С ТАЛПИ</t>
  </si>
  <si>
    <t>НАПРАВА ОТВОР Ф160 В РЕ ТРЪБА</t>
  </si>
  <si>
    <t>РЯЗАНЕ ТРЪБИ DN2400</t>
  </si>
  <si>
    <t>ПОМОЩНА КОЛИЧЕСТВЕНА СМЕТКА ЗА 1 БР. рр УЛИЧЕН ОТТОК, ВКЛ. ТРЪБНА ВРЪЗКА ЗА УЧАСТЪКА ОТ КМ. 1,407 - КМ. 2,746 ОТ ОЛЕКЧИТЕЛЕН КОЛЕКТОР /БУЛ. "ДУНАВ"/</t>
  </si>
  <si>
    <t>ДОСТАВКА И МОНТАЖ НА ДВОЙНА PVC МУФА DN200 SN8</t>
  </si>
  <si>
    <t>ДОСТАВКА И МОНТАЖ НА PVC ПРЕХОД 160/200 SN8</t>
  </si>
  <si>
    <t>ДОСТАВКА И ПОЛАГАНЕ НА ПОДЛОЖЕН БЕТОН КЛАС 12,5</t>
  </si>
  <si>
    <t>ИЗКОП С БАГЕР ЗЕМНИ ПОЧВИ ПРИ 2 УТ. УСЛОВИЯ НА ТРАНСПОРТ</t>
  </si>
  <si>
    <t>ИЗКОП С ОГР. ШИРИНА 1.2 ДО 4 М. РЪЧНО В ЗЕМНИ ПОЧВИ УКРЕПЕН</t>
  </si>
  <si>
    <t>НАТОВАРВАНЕ РАЗКОПАНА ЗЕМНА ПОЧВА НА ТРАНСПОРТ С БАГЕР</t>
  </si>
  <si>
    <t>ПРЕВОЗ ЗЕМНИ ПОЧВИ СЪС САМОСВАЛ ДО 20 КМ. ВКЛ. ВСИЧКИ НЕОБХОДИМИ РАЗХОДИ</t>
  </si>
  <si>
    <t>НАПРАВА, МОНТАЖ И ДЕМОНТАЖ ДЪРВЕНИ РАБ. СТЪЛБИЩА И ПЛОЩАДКИ, ВКЛ. ПАРАПЕТИ</t>
  </si>
  <si>
    <t>ДОСТАВКА И МОНТАЖ НА ГРЕДИ ЗА НИВЕЛАЦИЯ 18/18/200 ПРЕЗ 3М</t>
  </si>
  <si>
    <t>ДОСТАВКА  НА ДРЕНАЖНА ТРЪБА DN250/218 - 270⁰ - SN4</t>
  </si>
  <si>
    <t>ПОЛАГАНЕ ДРЕНАЖНА ТРЪБА DN250</t>
  </si>
  <si>
    <t>ДОСТАВКА PE ЗАВАРЕНИ СПИРАЛНО ТРЪБИ DN ID2400 SN10 PN 1</t>
  </si>
  <si>
    <t>ДОСТАВКА PE ЗАВАРЕНИ СПИРАЛНО ТРЪБИ DN ID2000 SN10 PN 1</t>
  </si>
  <si>
    <t>ДОСТАВКА СТЪКЛОПЛАСТОВИ ТРЪБИ DN1200 EN14364 Sn10000 PN1</t>
  </si>
  <si>
    <t>ДОСТАВКА СТЪКЛОПЛАСТОВИ ТРЪБИ DN1000 EN14364 Sn10000 PN1</t>
  </si>
  <si>
    <t>ДОСТАВКА РЕ ТРЪБИ -DN1200/1030, SN8</t>
  </si>
  <si>
    <t>ДОСТАВКА РЕ ТРЪБИ -DN800/673, SN8</t>
  </si>
  <si>
    <t>ДОСТАВКА РЕ ТРЪБИ -DN630/535, SN8</t>
  </si>
  <si>
    <t>ДОСТАВКА РЕ ТРЪБИ -DN500/427, SN8</t>
  </si>
  <si>
    <t>ДОСТАВКА ТРОЙНИК 500/250 ЗА СМУК. ШАХТА ПРЕЗ 15 М.</t>
  </si>
  <si>
    <t>МОНТАЖ ТРОЙНИК 500/250 ЗА СМУК. ШАХТА</t>
  </si>
  <si>
    <t>ДОСТАВКА РЕ ТРЪБИ -ID400, SN8</t>
  </si>
  <si>
    <t>ДОСТАВКА РЕ ТРЪБИ -DN315/272, SN8</t>
  </si>
  <si>
    <t>ПОЛАГАНЕ И ИЗПИТВАНЕ КАНАЛ DN2400</t>
  </si>
  <si>
    <t>ПОЛАГАНЕ И ИЗПИТВАНЕ КАНАЛ DN2000</t>
  </si>
  <si>
    <t>ПОЛАГАНЕ И ИЗПИТВАНЕ КАНАЛ DN1200</t>
  </si>
  <si>
    <t>ПОЛАГАНЕ И ИЗПИТВАНЕ КАНАЛ DN1000</t>
  </si>
  <si>
    <t>ПОЛАГАНЕ И ИЗПИТВАНЕ КАНАЛ ОТ РЕ ТРЪБИ -DN1200/1030</t>
  </si>
  <si>
    <t>ПОЛАГАНЕ И ИЗПИТВАНЕ КАНАЛ ОТ РЕ ТРЪБИ -DN800/673</t>
  </si>
  <si>
    <t>ПОЛАГАНЕ И ИЗПИТВАНЕ КАНАЛ ОТ РЕ ТРЪБИ -DN630/535</t>
  </si>
  <si>
    <t>ПОЛАГАНЕ И ИЗПИТВАНЕ КАНАЛ ОТ РЕ ТРЪБИ -DN500/427</t>
  </si>
  <si>
    <t>ПОЛАГАНЕ И ИЗПИТВАНЕ КАНАЛ ОТ РЕ ТРЪБИ -ID400</t>
  </si>
  <si>
    <t>ПОЛАГАНЕ И ИЗПИТВАНЕ КАНАЛ ОТ РЕ ТРЪБИ -DN315/272</t>
  </si>
  <si>
    <t>ДОСТАВКА И ПОЛАГАНЕ НА НЕСОРТИРАНА КАРИЕРНА БАЛАСТРА 0-75 ММ.</t>
  </si>
  <si>
    <t>УПЛЪТНЯВАНЕ НА КАРИЕРНА БАЛАСТРА ДО Ео=45МРА</t>
  </si>
  <si>
    <t>УЛИЧНИ РШ ЗА КРЪГЛИ КАНАЛИ С ОТВОР ф60СМ ОТ СГЛОБЯЕМИ ЕЛЕМЕНТИ С ДЪЛБ. 2М</t>
  </si>
  <si>
    <t>УЛИЧНИ РШ ЗА КРЪГЛИ КАНАЛИ С ОТВОР ф60СМ ОТ СГЛОБЯЕМИ ЕЛЕМЕНТИ С ДЪЛБ. 3М</t>
  </si>
  <si>
    <t>УЛИЧНИ РШ ЗА КРЪГЛИ КАНАЛИ С ОТВОР ф60СМ ОТ СГЛОБЯЕМИ ЕЛЕМЕНТИ С ДЪЛБ. 4М</t>
  </si>
  <si>
    <t>ДОСТАВКА И МОНТАЖ НА ЧУГУНЕН КАПАК ЗА РШ - САМОХОРИЗОНТИРАЩ СЕ D 400</t>
  </si>
  <si>
    <t>ТВ ИНСПЕКЦИЯ И ДОКЛАД</t>
  </si>
  <si>
    <t>ЦИМЕНТОВА ЗАМАЗКА ПО СТЕНИ И ТАВАНИ</t>
  </si>
  <si>
    <t>ПРОФИЛНА СТОМАНА ЗА УКРЕПВАНЕ НА ТОПЛОПРОВОДА - ДОСТАВКА И МОНТАЖ</t>
  </si>
  <si>
    <t xml:space="preserve">БЕТОН КЛАС В 15 ЗА УКРЕПВАНЕ НА ТОПЛОПРОВОДА - ДОСТАВКА, ТРАНСПОРТ И ПОЛАГАНЕ </t>
  </si>
  <si>
    <t>ЗИДАРИЯ ОТ БЕТОНОВИ ИВИЦИ 50/25/10 НА ЦИМ. ЗАМАЗКА</t>
  </si>
  <si>
    <t>НАТОВАРВАНЕ  НА СТРОИТЕЛНИ ОТПАДЪЦИ НА ТРАНСПОРТ С БАГЕР - 1%</t>
  </si>
  <si>
    <t>ПРЕВОЗ НА СТР. ОТПАДЪЦИ СЪС САМОСВАЛ ДО 20 КМ.</t>
  </si>
  <si>
    <t xml:space="preserve">МОНТАЖ И ДЕМОНТАЖ НА ПЕ ТРЪБИ DN250 </t>
  </si>
  <si>
    <t xml:space="preserve">Част: Канализация квартал (част) – 10 – Облекчителен  колектор </t>
  </si>
  <si>
    <t>Проект: “Интегриран проект за водите на гр.Пловдив” -  Реконструкция на канализационната и водопроводна мрежи на гр. Пловдив, Eтап 1, квартал (част) 1-1, 1-2, 2, 3 и бул. "Дунав" - "Брезовско шосе"</t>
  </si>
  <si>
    <t>Обект: Реконструкция на канализационната и водопроводна мрежи на гр. Пловдив, етап 1, квартал (част)10 бул. "Дунав" - "Брезовско шосе"</t>
  </si>
  <si>
    <t>Количествено - стойностна сметка</t>
  </si>
  <si>
    <t>РАЗРИВАНЕ С БУЛДОЗЕР ИЛИ ЗАСИПВАНЕ ИЗКОПИ С ПРОБЕГ ДО 40М ПРИ НОРМ. УСЛОВИЯ</t>
  </si>
  <si>
    <t>Обща стойност СМР по КСС</t>
  </si>
  <si>
    <t>Обща стойност СМР по КСС с непредвидени разходи</t>
  </si>
  <si>
    <t>ДДС</t>
  </si>
  <si>
    <t>Обща стойност СМР по КСС (включително непредвидени разходи) с ДДС</t>
  </si>
  <si>
    <t>Единична цена</t>
  </si>
  <si>
    <t>Стойност</t>
  </si>
  <si>
    <t>НЕПЛЪТНО УКРЕПВАНЕ И РАЗКРЕПВАНЕ НА ИЗКОП В ЗЕМНА ПОЧВА</t>
  </si>
  <si>
    <t>НАПРАВА НАСИП ОТ ПЯСЪК ПОД, НАД И ОКОЛО ТРЪБИТЕ</t>
  </si>
  <si>
    <t>НАПРАВА НАСИП ОТ КАРИЕРНА БАЛАСТРА</t>
  </si>
  <si>
    <t>ДОСТАВКА НА  РЕ ТРЪБА -DN200 SN8</t>
  </si>
  <si>
    <t>ПОЛАГАНЕ И ИЗПИТВАНЕ КАНАЛ ОТ РЕ ТРЪБА DN200</t>
  </si>
  <si>
    <t xml:space="preserve">ДОСТАВКА И МОНТАЖ РР УЛИЧЕН ОТТОК </t>
  </si>
  <si>
    <t>ДОСТАВКА И МОНТАЖ ЧУГ. РЕШЕТКА 500/500</t>
  </si>
  <si>
    <r>
      <t>ДОСТАВКА И МОНТАЖ НА ДЪГА PVC DN 160/30</t>
    </r>
    <r>
      <rPr>
        <vertAlign val="superscript"/>
        <sz val="9"/>
        <rFont val="Times New Roman"/>
        <family val="1"/>
        <charset val="204"/>
      </rPr>
      <t>0</t>
    </r>
    <r>
      <rPr>
        <sz val="9"/>
        <rFont val="Times New Roman"/>
        <family val="1"/>
        <charset val="204"/>
      </rPr>
      <t xml:space="preserve"> SN8</t>
    </r>
  </si>
  <si>
    <t>ДОСТАВКА И МОНТАЖ НА РЕ ДВОЙНИ МУФИ,  ЕЛ. ЗАВАРЕНИ DN2400 SN10</t>
  </si>
  <si>
    <t>ДОСТАВКА И МОНТАЖ НА РЕ ДВОЙНИ МУФИ,  ЕЛ. ЗАВАРЕНИ DN2000 SN10</t>
  </si>
  <si>
    <t>100 м.</t>
  </si>
  <si>
    <t>ДЕЗИНФЕКЦИЯ ВОДОПРОВОДИ</t>
  </si>
  <si>
    <t>ИЗПРОБВАНЕ ПЛЪТНОСТТА НА ТРЪБОПРОВОДИ ПОД ХИДР.НАЛЯГАНЕ ДО DN100</t>
  </si>
  <si>
    <t>Д-КА И М-Ж ТРОТОАРЕН КРАН В ОТ ПОЛИАЦЕТАТ 1'' ЗА ТРЪБИ PE-HD</t>
  </si>
  <si>
    <t>КОЛЯНО PE-HD С ВЪНШНА РЕЗБА Ф32-1''</t>
  </si>
  <si>
    <t>ВОДОВЗЕМНА СКОБА - 1''</t>
  </si>
  <si>
    <t>ДОСТАВКА И МОНТАЖ ТРЪБИ PE-HD DN32 - 1MPa</t>
  </si>
  <si>
    <t>РАЗВАЛЯНЕ И ВЪЗСТАНОВЯВАНЕ НА ТРОТОАР</t>
  </si>
  <si>
    <t>УПЛЪТНЯВАНЕ ЗМНА ПОЧВА</t>
  </si>
  <si>
    <t>ЗАСИПВАНЕ ТРЪБОПРОВОДИ СЪС ЗЕМНА ПОЧВА (ПРИ ТРОТОАР)</t>
  </si>
  <si>
    <t>НЕПЛЪТНО УКРЕПВАНЕ И РАЗКРЕПВАНЕ НА ИЗКОПИ В ЗЕМНИ ПОЧВИ</t>
  </si>
  <si>
    <t>РАЗРИВАНЕ С БУЛДОЗЕР ПРЕВОЗЕНА ЗЕМНА МАСА</t>
  </si>
  <si>
    <t>ПРЕВОЗ ЗЕМНИ ПОЧВИ СЪС САМОСВАЛ ДО 20 КМ. (ВКЛ. ВСИЧКИ НЕОБХОДИМИ РАЗХОДИ)</t>
  </si>
  <si>
    <t>ИЗКОП РЪЧЕН В ЗЕМНИ ПОЧВИ</t>
  </si>
  <si>
    <t>ИЗКОП С БАГЕР ЗЕМНИ ПОЧВИ НА ОТВАЛ</t>
  </si>
  <si>
    <t>ИЗКОП С БАГЕР ЗЕМНИ ПОЧВИ НА ТРАНСПОРТ</t>
  </si>
  <si>
    <t>Стойност BGN</t>
  </si>
  <si>
    <t>Единична цена BGN</t>
  </si>
  <si>
    <t>СВО - 1'' строителна и монтажна /без възстановянане на настилки/</t>
  </si>
  <si>
    <t>Д-КА И М-Ж ТРОТОАРЕН КРАН В ОТ ПОЛИАЦЕТАТ 2'' ЗА ТРЪБИ PE-HD</t>
  </si>
  <si>
    <t>КОЛЯНО PE-HD С ВЪНШНА РЕЗБА Ф63-2''</t>
  </si>
  <si>
    <t>ВОДОВЗЕМНА СКОБА - 2''</t>
  </si>
  <si>
    <t>ДОСТАВКА И МОНТАЖ ТРЪБИ PE-HD DN63 - 1MPa</t>
  </si>
  <si>
    <t>СВО - 2'' строителна и монтажна /без възстановянане на настилки/</t>
  </si>
  <si>
    <t>Д-КА И М-Ж ТРОТОАРЕН КРАН  DN80</t>
  </si>
  <si>
    <t>КОЛЯНО ФЛАНШОВО  DN80</t>
  </si>
  <si>
    <t>ВОДОВЗЕМНА СКОБА -  DN80 ФЛАНЦОВА</t>
  </si>
  <si>
    <t>МОНТАЖ ТРЪБИ PE-HD DN90  (ПОЛАГАНЕ И ЗАВАРКА)</t>
  </si>
  <si>
    <t>ДОСТАВКА ТРЪБИ PE-HD DN90 - 1MPa</t>
  </si>
  <si>
    <t>СВО - 3'' строителна и монтажна /без възстановянане на настилки/</t>
  </si>
  <si>
    <t>Част 01.II. : Водопровод (част) – 10 – Магистрален водопровод</t>
  </si>
  <si>
    <t>1. УЧАСТЪК бул. "ДУНАВ" без възстановяване на настилката/водопровод - част строителна</t>
  </si>
  <si>
    <t>НАТОВАРВАНЕ ЗЕМНИ ПОЧВИ НА ТРАНСПОРТ С БАГЕР</t>
  </si>
  <si>
    <t>НАПРАВА ОПОРНИ БЛОКОВЕ НА ТРЪБИ PEHD</t>
  </si>
  <si>
    <t>ПОЛАГАНЕ НА ВОДОПРОВОД DN160 ЧРЕЗ ХОРИЗОНТАЛНО СОНДИРАНЕ</t>
  </si>
  <si>
    <t>НАПРАВА,МОНТАЖ И ДЕМОНТАЖ ДЪРВЕНИ РАБ.СТЪЛБИЩА И ПЛОЩАДКИ, ВКЛ. ПАРАПЕТА</t>
  </si>
  <si>
    <t>УЧАСТЪК бул. "Дунав" водопровод - част монтажна</t>
  </si>
  <si>
    <t>ЧУГУНЕНИ МУФЕНИ ТРЪБИ DN500 DI БЕЗ БЛОКИРОВКА (1бр.=6м)</t>
  </si>
  <si>
    <t>ЧУГУНЕНИ МУФЕНИ ТРЪБИ DN500 DI С АНКЕРИРАЩИ МУФИ (1бр.=6м)</t>
  </si>
  <si>
    <t>ДОСТАВКА ТРЪБИ PE-HD DN160 - 1MPa</t>
  </si>
  <si>
    <t>ДОСТАВКА ТРЪБИ PEHD DN140 - 1MPa</t>
  </si>
  <si>
    <t>ДОСТАВКА ТРЪБИ PE-HD DN125 - 1MPa</t>
  </si>
  <si>
    <t>ДОСТАВКА ТРЪБИ PE-HD DN110 - 1MPa</t>
  </si>
  <si>
    <t>ДОСТАВКА ТРЪБИ PE-HD DN63 - 1MPa</t>
  </si>
  <si>
    <t>АДАПТОР ГЛАДЪК DN500</t>
  </si>
  <si>
    <t>АДАПТОР НАМАЛИТЕЛ  DN100/80</t>
  </si>
  <si>
    <t>ТРОЙНИК ФЛАНШОВ ЧУГУНЕН (DI) DN500/500</t>
  </si>
  <si>
    <t>ТРОЙНИК ФЛАНШОВ ЧУГУНЕН (DI) DN500/150</t>
  </si>
  <si>
    <t>ТРОЙНИК ФЛАНШОВ ЧУГУНЕН (DI) DN400/100</t>
  </si>
  <si>
    <t>ТРОЙНИК МУФЕН (DI) DN500/500 С АНКЕРИРАЩИ МУФИ</t>
  </si>
  <si>
    <t>ТРОЙНИК МУФЕН ЕДНОФЛАНШОВ (DI) DN500/100 С АНКЕРИРАЩИ МУФИ</t>
  </si>
  <si>
    <t>ТРОЙНИК МУФЕН ЕДНОФЛАНШОВ (DI) DN500/150 С АНКЕРИРАЩИ МУФИ</t>
  </si>
  <si>
    <t>ДЕМОНТАЖНА ВРЪЗКА (DI) DN500</t>
  </si>
  <si>
    <t>ДЪГА МУФЕНА ЧУГУНЕНА (DI) DN500 (11 1/4 градуса) С АНКЕРИРАЩИ МУФИ</t>
  </si>
  <si>
    <t>ДЪГА МУФЕНА ЧУГУНЕНА (DI) DN500 (22 1/2 градуса) С АНКЕРИРАЩИ МУФИ</t>
  </si>
  <si>
    <t>ДЪГА МУФЕНА ЧУГУНЕНА (DI) DN500 (90 градуса) С АНКЕРИРАЩИ МУФИ</t>
  </si>
  <si>
    <t>ДЪГА ФЛАНШОВА ЧУГУНЕНА (DI) DN500 (90 градуса)</t>
  </si>
  <si>
    <t>НАМАЛИТЕЛ ФЛАНШОВ ЧУГУНЕН DN100/80</t>
  </si>
  <si>
    <t>ЕДНОФЛАНШОВО ПАРЧЕ DN500 (DI)</t>
  </si>
  <si>
    <t>ЕДНОФЛАНШОВО ПАРЧЕ СЪС САЛНИК (DI) DN500</t>
  </si>
  <si>
    <t>ПРЕХОД ФЛАНЕЦ - МУФА (DI)  DN500 С АНКЕРИРАЩИ МУФИ</t>
  </si>
  <si>
    <t>ФЛАНШОВ АДАПТОР DN100</t>
  </si>
  <si>
    <t>ФЛАНШОВ АДАПТОР DN150</t>
  </si>
  <si>
    <t>ФЛАНШОВ АДАПТОР DN400</t>
  </si>
  <si>
    <t>ФЛАНШОВ АДАПТОР DN500</t>
  </si>
  <si>
    <t>ГЛУХ ФЛАНЕЦ DN125</t>
  </si>
  <si>
    <t>ДВУФЛАНШОВО ПАРЧЕ (DI) DN500</t>
  </si>
  <si>
    <t>ЗАВАРЯЕМ НАМАЛИТЕЛ PE-HD DN160/125 - 1MPa</t>
  </si>
  <si>
    <t>ДЪГА ЗАВАРЯЕМА PE-HD  DN125 (30градуса) - 1МРа</t>
  </si>
  <si>
    <t>ДЪГА ЗАВАРЯЕМА PE-HD  DN125 (90градуса) - 1МРа</t>
  </si>
  <si>
    <t>ДЪГА ЗАВАРЯЕМА PE-HD DN160 (90 градуса) - 1MPa</t>
  </si>
  <si>
    <t>ДЪГА ЗАВАРЯЕМА PE-HD DN90 (90 градуса) - 1MPa</t>
  </si>
  <si>
    <t>ЗАВАРЯЕМ НАМАЛИТЕЛ PE-HD DN110/63 - 1MPa</t>
  </si>
  <si>
    <t>ЗАВАРЯЕМ НАМАЛИТЕЛ PE-HD DN140/125 - 1MPa</t>
  </si>
  <si>
    <t>ЗАВАРЯЕМ НАМАЛИТЕЛ PE-HD DN160/140 - 1MPa</t>
  </si>
  <si>
    <t>ЗАВАРЯЕМ ТРОЙНИК PE-HD DN110/90 - 1MPa</t>
  </si>
  <si>
    <t>ЗАВАРЯЕМ ТРОЙНИК PE-HD DN125/125 - 1MPa</t>
  </si>
  <si>
    <t>ЗАВАРЯЕМ ТРОЙНИК PE-HD DN125/90 - 1MPa</t>
  </si>
  <si>
    <t>ЗАВАРЯЕМ ТРОЙНИК PE-HD DN160/110 - 1MPa</t>
  </si>
  <si>
    <t>ЗАВАРЯЕМ ТРОЙНИК PE-HD DN160/125 - 1MPa</t>
  </si>
  <si>
    <t>ЗАВАРЯЕМ ТРОЙНИК PE-HD DN160/160 - 1MPa</t>
  </si>
  <si>
    <t>ЗАВАРЯЕМ ТРОЙНИК PE-HD DN160/90 - 1MPa</t>
  </si>
  <si>
    <t>ФЛАНШОВ НАКРАЙНИК PE-HD DN160 - 1MPa</t>
  </si>
  <si>
    <t>ФЛАНШОВ НАКРАЙНИК PE-HD DN125 - 1MPa</t>
  </si>
  <si>
    <t>ФЛАНШОВ  НАКРАЙНИК PE-HD DN110 - 1MPa</t>
  </si>
  <si>
    <t>ФЛАНШОВ НАКРАЙНИК PE-HD DN90 - 1MPa</t>
  </si>
  <si>
    <t>СВОБОДЕН ФЛАНЕЦ ЗА ТРЪБИ PE-HD DN160 - 1MPa</t>
  </si>
  <si>
    <t>СВОБОДЕН ФЛАНЕЦ ЗА ТРЪБИ PE-HD DN125 - 1MPa</t>
  </si>
  <si>
    <t>СВОБОДЕН ФЛАНЕЦ ЗА ТРЪБИ PE-HD DN110 - 1MPa</t>
  </si>
  <si>
    <t>СВОБОДЕН ФЛАНЕЦ ЗА ТРЪБИ PE-HD DN90 - 1MPa</t>
  </si>
  <si>
    <t>СТОМАНЕНИ ФЛАНЦИ DN500 - 1MPa</t>
  </si>
  <si>
    <t>СК ТИП ''БЪТЕРФЛАЙ КЛАПА'' DN500 С РЕДУКТОР</t>
  </si>
  <si>
    <t>КОМБИНИРАН АВТОМАТИЧЕН ВЪЗДУШНИК DN80 ЗА МОНТАЖ БЕЗ ШАХТА</t>
  </si>
  <si>
    <t>ПОЖАРЕН ХИДРАНТ НАДЗЕМЕН DN80</t>
  </si>
  <si>
    <t>СК С ОХРАНИТЕЛНА ГАРНИТУРА DN100 - 1МРа</t>
  </si>
  <si>
    <t>СК С ОХРАНИТЕЛНА ГАРНИТУРA DN80 - 1МРа</t>
  </si>
  <si>
    <t>СК С ОХРАНИТЕЛНА ГАРНИТУРА DN150 - 1МРа</t>
  </si>
  <si>
    <t>МОНТАЖ ФЛАНЦИ КЪМ СТОМАНЕНИ ТРЪБИ DN500</t>
  </si>
  <si>
    <t>НАПРАВА ФЛАНШОВА ВРЪЗКА DN500</t>
  </si>
  <si>
    <t>НАПРАВА ФЛАНШОВА ВРЪЗКА DN400</t>
  </si>
  <si>
    <t>НАПРАВА ФЛАНШОВА ВРЪЗКА DN150</t>
  </si>
  <si>
    <t>НАПРАВА ФЛАНШОВА ВРЪЗКА DN100</t>
  </si>
  <si>
    <t>НАПРАВА ФЛАНШОВА ВРЪЗКА  DN80</t>
  </si>
  <si>
    <t>МОНТАЖ ЧУГУНЕНИ ТРЪБИ DN500</t>
  </si>
  <si>
    <t>МОНТАЖ НА ТРЪБИ PE-HD DN160 (полагане и заварка)</t>
  </si>
  <si>
    <t>МОНТАЖ НА ТРЪБИ PE-HD DN140 (полагане и заварка)</t>
  </si>
  <si>
    <t>МОНТАЖ НА ТРЪБИ PE-HD DN125 (полагане и заварка)</t>
  </si>
  <si>
    <t>МОНТАЖ НА ТРЪБИ PE-HD DN110 (полагане и заварка)</t>
  </si>
  <si>
    <t>МОНТАЖ НА ТРЪБИ PE-HD DN90 (полагане и заварка)</t>
  </si>
  <si>
    <t>НАПРАВА ЗАВАРКА НА ТРЪБИ PE-HD DN90 - 1МРа (в монтажните възли)</t>
  </si>
  <si>
    <t>НАПРАВА ЗАВАРКА НА ТРЪБИ PE-HD DN110 - 1МРа (в монтажните възли)</t>
  </si>
  <si>
    <t>НАПРАВА ЗАВАРКА НА ТРЪБИ PE-HD DN125 - 1MPa (в монтажните възли)</t>
  </si>
  <si>
    <t>НАПРАВА ЗАВАРКА НА ТРЪБИ PE-HD DN140 - 1МРа (в монтажните възли)</t>
  </si>
  <si>
    <t>НАПРАВА ЗАВАРКА НА ТРЪБИ PE-HD DN160 - 1МРа (в монтажните възли)</t>
  </si>
  <si>
    <t>ИЗПРОБВАНЕ ПЛЪТНОСТТА НА ТРЪБОПРОВОДИ ПОД ХИДР.НАЛЯГАНЕ ДО DN200</t>
  </si>
  <si>
    <t>ИЗПРОБВАНЕ ПЛЪТНОСТТА НА ТРЪБОПРОВОДИ ПОД ХИДР.НАЛЯГАНЕ НАД DN200</t>
  </si>
  <si>
    <t>ПОЛАГАНЕ НА ДЕТЕКТОРНА ЛЕНТА</t>
  </si>
  <si>
    <t>УКРЕПВАНЕ ГЪРНЕ НА СК</t>
  </si>
  <si>
    <t>УКРЕПВАНЕ НА ПОЖАРЕН ХИДРАНТ</t>
  </si>
  <si>
    <t>ДОСТАВКА И МОНТАЖ СМАРТ МАРКЕР 1500</t>
  </si>
  <si>
    <t>УЧАСТЪК бул. "Дунав" СВО - строителна и монтажна част</t>
  </si>
  <si>
    <t>СВО - 1'' (без възстановяване на настилката)</t>
  </si>
  <si>
    <t>СВО - 2'' (без възстановяване на настилката)</t>
  </si>
  <si>
    <t>СВО - 3'' (без възстановяване на настилката)</t>
  </si>
  <si>
    <t>УЧАСТЪК бул. "Дунав" Кранови шахти - част строителна (за 4бр.) без възстановяване на настилката</t>
  </si>
  <si>
    <t>КОФРАЖ  СТЕНИ d&gt;15СМ</t>
  </si>
  <si>
    <t>ПОДЛОЖЕН БЕТОН М100 /доставка, транспорт и полагане/</t>
  </si>
  <si>
    <t>ПОЛАГАНЕ СТОМАНОБЕТОН М150 /доставка, транспорт и полагане/</t>
  </si>
  <si>
    <t>ЦИМЕНТОВА ЗАМАЗКА 2ПЛАСТА d=2СМ</t>
  </si>
  <si>
    <t>100 м2</t>
  </si>
  <si>
    <t>АРМИРОВКА</t>
  </si>
  <si>
    <t>кг</t>
  </si>
  <si>
    <t>ДОСТАВКА И МОНТАЖ ЧУГУНЕН КАПАК</t>
  </si>
  <si>
    <t>НАПРАВА И ПОСТАВЯНЕ ЖЕЛЯЗНО СТЪПАЛО ф18</t>
  </si>
  <si>
    <t>10 бр.</t>
  </si>
  <si>
    <t>ХИДРОИЗОЛАЦИЯ - 2 ПЛАСТА</t>
  </si>
  <si>
    <t>УЧАСТЪК бул. "Дунав" - временен водопровод за целия участък / монтажна</t>
  </si>
  <si>
    <t>ВОДОВЗЕМНА СКОБА PE-HD DN90 - 1''</t>
  </si>
  <si>
    <t>ПРЕХОД С ВЪНШНА РЕЗБА ЗА PEHD ф32-1''</t>
  </si>
  <si>
    <r>
      <rPr>
        <b/>
        <sz val="11"/>
        <color theme="1"/>
        <rFont val="Calibri"/>
        <family val="2"/>
        <charset val="204"/>
        <scheme val="minor"/>
      </rPr>
      <t xml:space="preserve">Обект: </t>
    </r>
    <r>
      <rPr>
        <sz val="10"/>
        <rFont val="Arial"/>
        <family val="2"/>
        <charset val="204"/>
      </rPr>
      <t>"Реконструкция на канализационната и водопроводна мрежа на гр. Пловдив, етап 1, квартал 10, бул. "Дунав" - "Брезовско" шосе"</t>
    </r>
  </si>
  <si>
    <r>
      <rPr>
        <b/>
        <sz val="11"/>
        <color theme="1"/>
        <rFont val="Calibri"/>
        <family val="2"/>
        <charset val="204"/>
        <scheme val="minor"/>
      </rPr>
      <t xml:space="preserve">Част: </t>
    </r>
    <r>
      <rPr>
        <sz val="10"/>
        <rFont val="Arial"/>
        <family val="2"/>
        <charset val="204"/>
      </rPr>
      <t>Пътна</t>
    </r>
  </si>
  <si>
    <t>Вид СМР</t>
  </si>
  <si>
    <t>к-во</t>
  </si>
  <si>
    <t>цена</t>
  </si>
  <si>
    <t>ст-ст</t>
  </si>
  <si>
    <t>Допустими разходи</t>
  </si>
  <si>
    <t xml:space="preserve">Бул. "Дунав" между бул. "Васил Априлов" и бул. "Цар Борис III Обединител" </t>
  </si>
  <si>
    <t>Северно пътно планто</t>
  </si>
  <si>
    <t>Фрезоване на стара асфалтова настилка до 12 см., вкл. натоварване и превоз до 20 км</t>
  </si>
  <si>
    <t>Разкъртване на пътна основа под настилка, включително натоварване и транспорт до 20 км.</t>
  </si>
  <si>
    <t>Разваляне на бетоноби бордюри, основа под бордюри, натоварване и превоз до 20 км.</t>
  </si>
  <si>
    <t>Доставка и монтаж на нови улични бордюри</t>
  </si>
  <si>
    <t>Повдигане и подравняване на съществуващи бордюри</t>
  </si>
  <si>
    <t>Доставка, полагане и уплътняване на несортиран трошен камък</t>
  </si>
  <si>
    <t>Доставка и полагане на битумен разлив</t>
  </si>
  <si>
    <t>Доставка и полагане на битумизиран трошен камък</t>
  </si>
  <si>
    <t>т.</t>
  </si>
  <si>
    <t>Доставка и полагане на неплътен асфалтобетон /биндер/</t>
  </si>
  <si>
    <t>Доставка и полагане на плътен асфалтобетон с полимермодифициран битум - тип А</t>
  </si>
  <si>
    <t>Хоризонтална маркировка, вкл. всички свързани с това разходи - бяла акрилатна боя с перли</t>
  </si>
  <si>
    <t>Сума</t>
  </si>
  <si>
    <t>Южно пътно платно</t>
  </si>
  <si>
    <t>ул. "Брезовско шосе между бул. "Цар Борис III Обединител" и северен обходен колектор</t>
  </si>
  <si>
    <t>Временна организация на движението</t>
  </si>
  <si>
    <t>Изработване на проект и съгласуване</t>
  </si>
  <si>
    <t>Въвеждане на временна организация на движението</t>
  </si>
  <si>
    <t>Сума допустими разходи</t>
  </si>
  <si>
    <t>ДДС 20%</t>
  </si>
  <si>
    <t>Общо допустими разходи</t>
  </si>
  <si>
    <t>Недопустими разходи</t>
  </si>
  <si>
    <t>Сума недопустими разходи</t>
  </si>
  <si>
    <t>Общо недопустими разходи</t>
  </si>
  <si>
    <t>НАТОВАРВАНЕ ЗЕМНИ ПОЧВИ НА КАМИОН С БАГЕР</t>
  </si>
  <si>
    <t>ДОСТАВКА И ЗАСИПВАНЕ С ПЯСЪК НА ТРЪБОПРОВОДИ /С УПЛЪТНЯВАНЕ/</t>
  </si>
  <si>
    <t>ДОСТАВКА И ЗАСИПВАНЕ С БАЛАСТРА (0-75 ММ), С УПЛЪТНЯВАНЕ ДО Ео=45МРа</t>
  </si>
  <si>
    <t>Част</t>
  </si>
  <si>
    <t>Стойност с ДДС</t>
  </si>
  <si>
    <t>Канализация</t>
  </si>
  <si>
    <t>Водопровод</t>
  </si>
  <si>
    <t>Пътна</t>
  </si>
  <si>
    <t>ОБЩО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</si>
</sst>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\ #,##0.00&quot; € &quot;;\-#,##0.00&quot; € &quot;;&quot; -&quot;#&quot; € &quot;;@\ "/>
    <numFmt numFmtId="165" formatCode="_-* #,##0.00\ _л_в_-;\-* #,##0.00\ _л_в_-;_-* &quot;-&quot;??\ _л_в_-;_-@_-"/>
  </numFmts>
  <fonts count="2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 applyProtection="1">
      <alignment vertical="center"/>
      <protection locked="0"/>
    </xf>
    <xf numFmtId="2" fontId="3" fillId="0" borderId="3" xfId="0" quotePrefix="1" applyNumberFormat="1" applyFont="1" applyFill="1" applyBorder="1" applyAlignment="1">
      <alignment vertical="center" wrapText="1"/>
    </xf>
    <xf numFmtId="2" fontId="3" fillId="0" borderId="3" xfId="0" quotePrefix="1" applyNumberFormat="1" applyFont="1" applyBorder="1" applyAlignment="1">
      <alignment vertical="center" wrapText="1"/>
    </xf>
    <xf numFmtId="2" fontId="3" fillId="0" borderId="3" xfId="0" quotePrefix="1" applyNumberFormat="1" applyFont="1" applyBorder="1" applyAlignment="1">
      <alignment horizontal="justify" vertical="center"/>
    </xf>
    <xf numFmtId="2" fontId="3" fillId="0" borderId="3" xfId="0" applyNumberFormat="1" applyFont="1" applyFill="1" applyBorder="1" applyAlignment="1">
      <alignment horizontal="justify" vertical="center"/>
    </xf>
    <xf numFmtId="2" fontId="3" fillId="0" borderId="3" xfId="0" applyNumberFormat="1" applyFont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3" xfId="0" quotePrefix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justify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 applyProtection="1">
      <alignment vertical="center"/>
      <protection locked="0"/>
    </xf>
    <xf numFmtId="4" fontId="12" fillId="0" borderId="9" xfId="0" applyNumberFormat="1" applyFont="1" applyBorder="1" applyAlignment="1">
      <alignment vertical="center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right" vertical="center"/>
    </xf>
    <xf numFmtId="0" fontId="2" fillId="0" borderId="0" xfId="3"/>
    <xf numFmtId="0" fontId="3" fillId="0" borderId="0" xfId="3" applyFont="1" applyAlignment="1">
      <alignment vertical="center"/>
    </xf>
    <xf numFmtId="4" fontId="3" fillId="0" borderId="3" xfId="3" applyNumberFormat="1" applyFont="1" applyBorder="1" applyAlignment="1">
      <alignment vertical="center"/>
    </xf>
    <xf numFmtId="4" fontId="3" fillId="0" borderId="3" xfId="3" applyNumberFormat="1" applyFont="1" applyFill="1" applyBorder="1" applyAlignment="1">
      <alignment horizontal="right" vertical="center"/>
    </xf>
    <xf numFmtId="0" fontId="3" fillId="0" borderId="3" xfId="3" quotePrefix="1" applyFont="1" applyFill="1" applyBorder="1" applyAlignment="1">
      <alignment horizontal="center" vertical="center"/>
    </xf>
    <xf numFmtId="0" fontId="3" fillId="0" borderId="3" xfId="3" quotePrefix="1" applyFont="1" applyFill="1" applyBorder="1" applyAlignment="1">
      <alignment vertical="center" wrapText="1"/>
    </xf>
    <xf numFmtId="0" fontId="3" fillId="0" borderId="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4" fontId="3" fillId="0" borderId="1" xfId="3" applyNumberFormat="1" applyFont="1" applyBorder="1" applyAlignment="1">
      <alignment vertical="center"/>
    </xf>
    <xf numFmtId="4" fontId="3" fillId="0" borderId="3" xfId="3" applyNumberFormat="1" applyFont="1" applyBorder="1" applyAlignment="1" applyProtection="1">
      <alignment vertical="center"/>
      <protection locked="0"/>
    </xf>
    <xf numFmtId="4" fontId="3" fillId="0" borderId="15" xfId="3" applyNumberFormat="1" applyFont="1" applyFill="1" applyBorder="1" applyAlignment="1">
      <alignment horizontal="right" vertical="center"/>
    </xf>
    <xf numFmtId="0" fontId="3" fillId="0" borderId="3" xfId="3" quotePrefix="1" applyFont="1" applyBorder="1" applyAlignment="1">
      <alignment vertical="center" wrapText="1"/>
    </xf>
    <xf numFmtId="4" fontId="3" fillId="0" borderId="14" xfId="3" applyNumberFormat="1" applyFont="1" applyBorder="1" applyAlignment="1">
      <alignment vertical="center"/>
    </xf>
    <xf numFmtId="0" fontId="3" fillId="0" borderId="3" xfId="3" quotePrefix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" fontId="3" fillId="0" borderId="16" xfId="4" applyNumberFormat="1" applyFont="1" applyBorder="1" applyAlignment="1" applyProtection="1">
      <alignment vertical="center"/>
      <protection locked="0"/>
    </xf>
    <xf numFmtId="4" fontId="3" fillId="0" borderId="17" xfId="3" applyNumberFormat="1" applyFont="1" applyFill="1" applyBorder="1" applyAlignment="1">
      <alignment horizontal="right" vertical="center"/>
    </xf>
    <xf numFmtId="0" fontId="3" fillId="0" borderId="16" xfId="3" quotePrefix="1" applyFont="1" applyFill="1" applyBorder="1" applyAlignment="1">
      <alignment horizontal="center" vertical="center"/>
    </xf>
    <xf numFmtId="4" fontId="3" fillId="0" borderId="0" xfId="3" applyNumberFormat="1" applyFont="1" applyAlignment="1">
      <alignment vertical="center"/>
    </xf>
    <xf numFmtId="4" fontId="3" fillId="0" borderId="0" xfId="3" applyNumberFormat="1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justify" vertical="center"/>
    </xf>
    <xf numFmtId="4" fontId="4" fillId="0" borderId="0" xfId="3" applyNumberFormat="1" applyFont="1" applyAlignment="1">
      <alignment horizontal="right" vertical="center"/>
    </xf>
    <xf numFmtId="4" fontId="3" fillId="0" borderId="0" xfId="3" applyNumberFormat="1" applyFont="1" applyFill="1" applyAlignment="1">
      <alignment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4" fontId="6" fillId="0" borderId="19" xfId="3" applyNumberFormat="1" applyFont="1" applyBorder="1" applyAlignment="1">
      <alignment horizontal="center" vertical="center" wrapText="1"/>
    </xf>
    <xf numFmtId="4" fontId="6" fillId="0" borderId="19" xfId="3" applyNumberFormat="1" applyFont="1" applyFill="1" applyBorder="1" applyAlignment="1">
      <alignment horizontal="center" vertical="center" wrapText="1"/>
    </xf>
    <xf numFmtId="4" fontId="6" fillId="0" borderId="20" xfId="3" applyNumberFormat="1" applyFont="1" applyBorder="1" applyAlignment="1">
      <alignment horizontal="center" vertical="center" wrapText="1"/>
    </xf>
    <xf numFmtId="0" fontId="16" fillId="2" borderId="23" xfId="3" applyFont="1" applyFill="1" applyBorder="1" applyAlignment="1">
      <alignment vertical="center" wrapText="1"/>
    </xf>
    <xf numFmtId="0" fontId="12" fillId="0" borderId="0" xfId="3" applyFont="1" applyAlignment="1">
      <alignment vertical="center"/>
    </xf>
    <xf numFmtId="4" fontId="3" fillId="0" borderId="15" xfId="3" applyNumberFormat="1" applyFont="1" applyBorder="1" applyAlignment="1">
      <alignment horizontal="right" vertical="center"/>
    </xf>
    <xf numFmtId="0" fontId="12" fillId="2" borderId="23" xfId="3" applyFont="1" applyFill="1" applyBorder="1" applyAlignment="1">
      <alignment vertical="center" wrapText="1"/>
    </xf>
    <xf numFmtId="0" fontId="6" fillId="0" borderId="26" xfId="3" applyFont="1" applyBorder="1" applyAlignment="1">
      <alignment vertical="center"/>
    </xf>
    <xf numFmtId="4" fontId="3" fillId="0" borderId="3" xfId="3" applyNumberFormat="1" applyFont="1" applyBorder="1" applyAlignment="1">
      <alignment horizontal="right" vertical="center"/>
    </xf>
    <xf numFmtId="0" fontId="3" fillId="0" borderId="11" xfId="3" quotePrefix="1" applyFont="1" applyBorder="1" applyAlignment="1">
      <alignment vertical="center" wrapText="1"/>
    </xf>
    <xf numFmtId="0" fontId="3" fillId="0" borderId="11" xfId="3" quotePrefix="1" applyFont="1" applyFill="1" applyBorder="1" applyAlignment="1">
      <alignment horizontal="center" vertical="center"/>
    </xf>
    <xf numFmtId="4" fontId="3" fillId="0" borderId="11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center" vertical="center"/>
    </xf>
    <xf numFmtId="4" fontId="12" fillId="0" borderId="6" xfId="3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4" fontId="12" fillId="0" borderId="9" xfId="3" applyNumberFormat="1" applyFont="1" applyBorder="1" applyAlignment="1">
      <alignment horizontal="right" vertical="center"/>
    </xf>
    <xf numFmtId="0" fontId="17" fillId="0" borderId="0" xfId="3" applyFont="1" applyBorder="1" applyAlignment="1">
      <alignment horizontal="left" vertical="center"/>
    </xf>
    <xf numFmtId="4" fontId="17" fillId="0" borderId="0" xfId="3" applyNumberFormat="1" applyFont="1" applyBorder="1" applyAlignment="1">
      <alignment horizontal="right" vertical="center"/>
    </xf>
    <xf numFmtId="4" fontId="17" fillId="0" borderId="0" xfId="3" applyNumberFormat="1" applyFont="1" applyBorder="1" applyAlignment="1">
      <alignment horizontal="left" vertical="center"/>
    </xf>
    <xf numFmtId="4" fontId="17" fillId="0" borderId="0" xfId="3" applyNumberFormat="1" applyFont="1" applyBorder="1" applyAlignment="1">
      <alignment vertical="center"/>
    </xf>
    <xf numFmtId="0" fontId="1" fillId="0" borderId="0" xfId="5"/>
    <xf numFmtId="0" fontId="15" fillId="0" borderId="4" xfId="5" applyFont="1" applyBorder="1" applyAlignment="1">
      <alignment horizontal="center"/>
    </xf>
    <xf numFmtId="0" fontId="15" fillId="0" borderId="5" xfId="5" applyFont="1" applyBorder="1" applyAlignment="1">
      <alignment horizontal="center"/>
    </xf>
    <xf numFmtId="0" fontId="15" fillId="0" borderId="6" xfId="5" applyFont="1" applyBorder="1" applyAlignment="1">
      <alignment horizontal="center"/>
    </xf>
    <xf numFmtId="0" fontId="15" fillId="0" borderId="2" xfId="5" applyFont="1" applyBorder="1"/>
    <xf numFmtId="0" fontId="15" fillId="0" borderId="3" xfId="5" applyFont="1" applyBorder="1"/>
    <xf numFmtId="0" fontId="15" fillId="0" borderId="1" xfId="5" applyFont="1" applyBorder="1"/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vertical="center" wrapText="1"/>
    </xf>
    <xf numFmtId="0" fontId="1" fillId="0" borderId="3" xfId="5" applyFont="1" applyBorder="1" applyAlignment="1">
      <alignment horizontal="center" vertical="center"/>
    </xf>
    <xf numFmtId="2" fontId="1" fillId="0" borderId="3" xfId="5" applyNumberFormat="1" applyFont="1" applyBorder="1" applyAlignment="1">
      <alignment horizontal="center" vertical="center"/>
    </xf>
    <xf numFmtId="2" fontId="1" fillId="0" borderId="1" xfId="6" applyNumberFormat="1" applyFont="1" applyBorder="1" applyAlignment="1">
      <alignment vertical="center"/>
    </xf>
    <xf numFmtId="2" fontId="1" fillId="0" borderId="3" xfId="5" applyNumberFormat="1" applyFont="1" applyFill="1" applyBorder="1" applyAlignment="1">
      <alignment horizontal="center" vertical="center"/>
    </xf>
    <xf numFmtId="2" fontId="18" fillId="0" borderId="3" xfId="5" applyNumberFormat="1" applyFont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3" xfId="5" applyFont="1" applyBorder="1" applyAlignment="1">
      <alignment vertical="center" wrapText="1"/>
    </xf>
    <xf numFmtId="0" fontId="15" fillId="0" borderId="3" xfId="5" applyFont="1" applyBorder="1" applyAlignment="1">
      <alignment horizontal="center" vertical="center"/>
    </xf>
    <xf numFmtId="43" fontId="15" fillId="0" borderId="1" xfId="6" applyFont="1" applyBorder="1" applyAlignment="1">
      <alignment horizontal="right" vertical="center"/>
    </xf>
    <xf numFmtId="43" fontId="15" fillId="0" borderId="1" xfId="6" applyFont="1" applyBorder="1" applyAlignment="1">
      <alignment vertical="center"/>
    </xf>
    <xf numFmtId="43" fontId="15" fillId="0" borderId="1" xfId="5" applyNumberFormat="1" applyFont="1" applyBorder="1" applyAlignment="1">
      <alignment vertical="center"/>
    </xf>
    <xf numFmtId="0" fontId="1" fillId="0" borderId="0" xfId="5" applyAlignment="1">
      <alignment vertical="center" wrapText="1"/>
    </xf>
    <xf numFmtId="0" fontId="1" fillId="0" borderId="0" xfId="5" applyAlignment="1">
      <alignment horizontal="center" vertical="center"/>
    </xf>
    <xf numFmtId="0" fontId="1" fillId="0" borderId="0" xfId="5" applyAlignment="1">
      <alignment vertical="center"/>
    </xf>
    <xf numFmtId="0" fontId="2" fillId="0" borderId="0" xfId="0" applyFont="1"/>
    <xf numFmtId="0" fontId="6" fillId="0" borderId="3" xfId="3" applyFont="1" applyBorder="1" applyAlignment="1">
      <alignment horizontal="center" vertical="center" wrapText="1"/>
    </xf>
    <xf numFmtId="4" fontId="6" fillId="0" borderId="3" xfId="3" applyNumberFormat="1" applyFont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4" fontId="3" fillId="0" borderId="3" xfId="4" applyNumberFormat="1" applyFont="1" applyBorder="1" applyAlignment="1" applyProtection="1">
      <alignment vertical="center"/>
      <protection locked="0"/>
    </xf>
    <xf numFmtId="0" fontId="12" fillId="0" borderId="2" xfId="3" applyFont="1" applyFill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8" xfId="3" quotePrefix="1" applyFont="1" applyFill="1" applyBorder="1" applyAlignment="1">
      <alignment vertical="center" wrapText="1"/>
    </xf>
    <xf numFmtId="0" fontId="12" fillId="0" borderId="8" xfId="3" applyFont="1" applyFill="1" applyBorder="1" applyAlignment="1">
      <alignment horizontal="center" vertical="center"/>
    </xf>
    <xf numFmtId="4" fontId="12" fillId="0" borderId="8" xfId="3" applyNumberFormat="1" applyFont="1" applyFill="1" applyBorder="1" applyAlignment="1">
      <alignment horizontal="right" vertical="center"/>
    </xf>
    <xf numFmtId="4" fontId="3" fillId="0" borderId="8" xfId="3" applyNumberFormat="1" applyFont="1" applyBorder="1" applyAlignment="1">
      <alignment vertical="center"/>
    </xf>
    <xf numFmtId="4" fontId="12" fillId="0" borderId="9" xfId="3" applyNumberFormat="1" applyFont="1" applyBorder="1" applyAlignment="1">
      <alignment vertical="center"/>
    </xf>
    <xf numFmtId="4" fontId="0" fillId="0" borderId="0" xfId="0" applyNumberFormat="1" applyAlignment="1"/>
    <xf numFmtId="43" fontId="0" fillId="0" borderId="0" xfId="2" applyFont="1" applyAlignment="1"/>
    <xf numFmtId="43" fontId="0" fillId="0" borderId="0" xfId="0" applyNumberFormat="1" applyAlignment="1"/>
    <xf numFmtId="43" fontId="19" fillId="0" borderId="0" xfId="0" applyNumberFormat="1" applyFont="1" applyAlignment="1"/>
    <xf numFmtId="43" fontId="19" fillId="0" borderId="0" xfId="2" applyFont="1" applyAlignment="1"/>
    <xf numFmtId="0" fontId="15" fillId="0" borderId="10" xfId="5" applyFont="1" applyBorder="1" applyAlignment="1">
      <alignment horizontal="center" vertical="center"/>
    </xf>
    <xf numFmtId="0" fontId="15" fillId="0" borderId="11" xfId="5" applyFont="1" applyBorder="1" applyAlignment="1">
      <alignment vertical="center" wrapText="1"/>
    </xf>
    <xf numFmtId="0" fontId="15" fillId="0" borderId="11" xfId="5" applyFont="1" applyBorder="1" applyAlignment="1">
      <alignment horizontal="center" vertical="center"/>
    </xf>
    <xf numFmtId="43" fontId="15" fillId="0" borderId="12" xfId="5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2" fontId="7" fillId="0" borderId="3" xfId="0" quotePrefix="1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7" fillId="0" borderId="5" xfId="0" quotePrefix="1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6" fillId="0" borderId="8" xfId="0" quotePrefix="1" applyNumberFormat="1" applyFont="1" applyFill="1" applyBorder="1" applyAlignment="1">
      <alignment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3" xfId="3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 wrapText="1"/>
    </xf>
    <xf numFmtId="0" fontId="12" fillId="2" borderId="21" xfId="3" applyFont="1" applyFill="1" applyBorder="1" applyAlignment="1">
      <alignment horizontal="left" vertical="center" wrapText="1"/>
    </xf>
    <xf numFmtId="0" fontId="12" fillId="2" borderId="22" xfId="3" applyFont="1" applyFill="1" applyBorder="1" applyAlignment="1">
      <alignment horizontal="left" vertical="center" wrapText="1"/>
    </xf>
    <xf numFmtId="0" fontId="16" fillId="2" borderId="21" xfId="3" applyFont="1" applyFill="1" applyBorder="1" applyAlignment="1">
      <alignment horizontal="left" vertical="center" wrapText="1"/>
    </xf>
    <xf numFmtId="0" fontId="16" fillId="2" borderId="22" xfId="3" applyFont="1" applyFill="1" applyBorder="1" applyAlignment="1">
      <alignment horizontal="left" vertical="center" wrapText="1"/>
    </xf>
    <xf numFmtId="0" fontId="12" fillId="0" borderId="24" xfId="3" applyFont="1" applyBorder="1" applyAlignment="1">
      <alignment horizontal="left" vertical="center"/>
    </xf>
    <xf numFmtId="0" fontId="12" fillId="0" borderId="25" xfId="3" applyFont="1" applyBorder="1" applyAlignment="1">
      <alignment horizontal="left" vertical="center"/>
    </xf>
    <xf numFmtId="0" fontId="12" fillId="0" borderId="5" xfId="3" applyFont="1" applyBorder="1" applyAlignment="1">
      <alignment horizontal="left" vertical="center"/>
    </xf>
    <xf numFmtId="0" fontId="16" fillId="2" borderId="21" xfId="3" applyFont="1" applyFill="1" applyBorder="1" applyAlignment="1">
      <alignment horizontal="center" vertical="center" wrapText="1"/>
    </xf>
    <xf numFmtId="0" fontId="16" fillId="2" borderId="22" xfId="3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1" fillId="0" borderId="0" xfId="5" applyNumberFormat="1" applyAlignment="1">
      <alignment horizontal="left" wrapText="1"/>
    </xf>
    <xf numFmtId="0" fontId="15" fillId="0" borderId="0" xfId="5" applyFont="1" applyAlignment="1">
      <alignment horizontal="center"/>
    </xf>
  </cellXfs>
  <cellStyles count="7">
    <cellStyle name="Comma 2" xfId="4"/>
    <cellStyle name="Comma 3" xfId="6"/>
    <cellStyle name="Euro" xfId="1"/>
    <cellStyle name="Normal 2" xfId="3"/>
    <cellStyle name="Normal 3" xfId="5"/>
    <cellStyle name="Запетая" xfId="2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2"/>
  <sheetViews>
    <sheetView tabSelected="1" zoomScaleNormal="100" workbookViewId="0">
      <selection activeCell="B4" sqref="B4:G4"/>
    </sheetView>
  </sheetViews>
  <sheetFormatPr defaultRowHeight="12" x14ac:dyDescent="0.2"/>
  <cols>
    <col min="1" max="1" width="2" style="2" customWidth="1"/>
    <col min="2" max="2" width="8.5703125" style="3" customWidth="1"/>
    <col min="3" max="3" width="40.28515625" style="10" customWidth="1"/>
    <col min="4" max="4" width="6.42578125" style="3" customWidth="1"/>
    <col min="5" max="5" width="9.7109375" style="13" customWidth="1"/>
    <col min="6" max="6" width="10.85546875" style="13" customWidth="1"/>
    <col min="7" max="7" width="15.7109375" style="13" customWidth="1"/>
    <col min="8" max="16384" width="9.140625" style="2"/>
  </cols>
  <sheetData>
    <row r="1" spans="2:12" ht="12.75" x14ac:dyDescent="0.2">
      <c r="D1" s="2"/>
      <c r="E1" s="11"/>
      <c r="F1" s="12"/>
    </row>
    <row r="2" spans="2:12" ht="55.5" customHeight="1" x14ac:dyDescent="0.2">
      <c r="B2" s="167" t="s">
        <v>93</v>
      </c>
      <c r="C2" s="167"/>
      <c r="D2" s="167"/>
      <c r="E2" s="167"/>
      <c r="F2" s="167"/>
      <c r="G2" s="167"/>
    </row>
    <row r="3" spans="2:12" ht="37.5" customHeight="1" x14ac:dyDescent="0.2">
      <c r="B3" s="167" t="s">
        <v>94</v>
      </c>
      <c r="C3" s="167"/>
      <c r="D3" s="167"/>
      <c r="E3" s="167"/>
      <c r="F3" s="167"/>
      <c r="G3" s="167"/>
    </row>
    <row r="4" spans="2:12" ht="18.75" x14ac:dyDescent="0.2">
      <c r="B4" s="167" t="s">
        <v>92</v>
      </c>
      <c r="C4" s="167"/>
      <c r="D4" s="167"/>
      <c r="E4" s="167"/>
      <c r="F4" s="167"/>
      <c r="G4" s="167"/>
    </row>
    <row r="5" spans="2:12" ht="12.75" x14ac:dyDescent="0.2">
      <c r="D5" s="2"/>
      <c r="E5" s="11"/>
      <c r="F5" s="12"/>
    </row>
    <row r="6" spans="2:12" ht="15.75" x14ac:dyDescent="0.2">
      <c r="B6" s="168" t="s">
        <v>95</v>
      </c>
      <c r="C6" s="168"/>
      <c r="D6" s="168"/>
      <c r="E6" s="168"/>
      <c r="F6" s="168"/>
      <c r="G6" s="168"/>
    </row>
    <row r="7" spans="2:12" ht="13.5" thickBot="1" x14ac:dyDescent="0.25">
      <c r="D7" s="2"/>
      <c r="E7" s="11"/>
      <c r="F7" s="12"/>
    </row>
    <row r="8" spans="2:12" ht="28.5" customHeight="1" x14ac:dyDescent="0.2">
      <c r="B8" s="25" t="s">
        <v>10</v>
      </c>
      <c r="C8" s="26" t="s">
        <v>0</v>
      </c>
      <c r="D8" s="26" t="s">
        <v>11</v>
      </c>
      <c r="E8" s="27" t="s">
        <v>1</v>
      </c>
      <c r="F8" s="28" t="s">
        <v>101</v>
      </c>
      <c r="G8" s="29" t="s">
        <v>102</v>
      </c>
      <c r="L8" s="1"/>
    </row>
    <row r="9" spans="2:12" ht="13.5" customHeight="1" x14ac:dyDescent="0.2">
      <c r="B9" s="161" t="s">
        <v>27</v>
      </c>
      <c r="C9" s="162"/>
      <c r="D9" s="162"/>
      <c r="E9" s="162"/>
      <c r="F9" s="162"/>
      <c r="G9" s="163"/>
    </row>
    <row r="10" spans="2:12" ht="24" x14ac:dyDescent="0.2">
      <c r="B10" s="4">
        <v>1</v>
      </c>
      <c r="C10" s="17" t="s">
        <v>48</v>
      </c>
      <c r="D10" s="8" t="s">
        <v>2</v>
      </c>
      <c r="E10" s="15">
        <v>48493</v>
      </c>
      <c r="F10" s="16"/>
      <c r="G10" s="14">
        <f t="shared" ref="G10:G18" si="0">ROUND((E10*F10),2)</f>
        <v>0</v>
      </c>
    </row>
    <row r="11" spans="2:12" ht="24" x14ac:dyDescent="0.2">
      <c r="B11" s="4">
        <v>2</v>
      </c>
      <c r="C11" s="18" t="s">
        <v>49</v>
      </c>
      <c r="D11" s="8" t="s">
        <v>2</v>
      </c>
      <c r="E11" s="15">
        <v>2552</v>
      </c>
      <c r="F11" s="16"/>
      <c r="G11" s="14">
        <f t="shared" si="0"/>
        <v>0</v>
      </c>
    </row>
    <row r="12" spans="2:12" ht="24" x14ac:dyDescent="0.2">
      <c r="B12" s="4">
        <v>3</v>
      </c>
      <c r="C12" s="18" t="s">
        <v>50</v>
      </c>
      <c r="D12" s="8" t="s">
        <v>2</v>
      </c>
      <c r="E12" s="15">
        <v>2552</v>
      </c>
      <c r="F12" s="16"/>
      <c r="G12" s="14">
        <f t="shared" si="0"/>
        <v>0</v>
      </c>
    </row>
    <row r="13" spans="2:12" ht="36" x14ac:dyDescent="0.2">
      <c r="B13" s="4">
        <v>4</v>
      </c>
      <c r="C13" s="18" t="s">
        <v>51</v>
      </c>
      <c r="D13" s="8" t="s">
        <v>2</v>
      </c>
      <c r="E13" s="15">
        <v>51045</v>
      </c>
      <c r="F13" s="16"/>
      <c r="G13" s="14">
        <f t="shared" si="0"/>
        <v>0</v>
      </c>
    </row>
    <row r="14" spans="2:12" ht="36" x14ac:dyDescent="0.2">
      <c r="B14" s="4">
        <v>5</v>
      </c>
      <c r="C14" s="19" t="s">
        <v>3</v>
      </c>
      <c r="D14" s="9" t="s">
        <v>2</v>
      </c>
      <c r="E14" s="15">
        <v>25522</v>
      </c>
      <c r="F14" s="16"/>
      <c r="G14" s="14">
        <f t="shared" si="0"/>
        <v>0</v>
      </c>
    </row>
    <row r="15" spans="2:12" ht="24" x14ac:dyDescent="0.2">
      <c r="B15" s="4">
        <v>6</v>
      </c>
      <c r="C15" s="19" t="s">
        <v>5</v>
      </c>
      <c r="D15" s="9" t="s">
        <v>37</v>
      </c>
      <c r="E15" s="15">
        <v>1370</v>
      </c>
      <c r="F15" s="16"/>
      <c r="G15" s="14">
        <f t="shared" si="0"/>
        <v>0</v>
      </c>
    </row>
    <row r="16" spans="2:12" ht="36" x14ac:dyDescent="0.2">
      <c r="B16" s="4">
        <v>7</v>
      </c>
      <c r="C16" s="19" t="s">
        <v>52</v>
      </c>
      <c r="D16" s="9" t="s">
        <v>6</v>
      </c>
      <c r="E16" s="15">
        <v>3000</v>
      </c>
      <c r="F16" s="16"/>
      <c r="G16" s="14">
        <f t="shared" si="0"/>
        <v>0</v>
      </c>
    </row>
    <row r="17" spans="2:7" ht="36.75" customHeight="1" x14ac:dyDescent="0.2">
      <c r="B17" s="4">
        <v>8</v>
      </c>
      <c r="C17" s="20" t="s">
        <v>12</v>
      </c>
      <c r="D17" s="9" t="s">
        <v>6</v>
      </c>
      <c r="E17" s="15">
        <v>31425</v>
      </c>
      <c r="F17" s="16"/>
      <c r="G17" s="14">
        <f t="shared" si="0"/>
        <v>0</v>
      </c>
    </row>
    <row r="18" spans="2:7" ht="24" x14ac:dyDescent="0.2">
      <c r="B18" s="4">
        <v>9</v>
      </c>
      <c r="C18" s="19" t="s">
        <v>7</v>
      </c>
      <c r="D18" s="5" t="s">
        <v>2</v>
      </c>
      <c r="E18" s="15">
        <v>400</v>
      </c>
      <c r="F18" s="16"/>
      <c r="G18" s="14">
        <f t="shared" si="0"/>
        <v>0</v>
      </c>
    </row>
    <row r="19" spans="2:7" ht="15.75" x14ac:dyDescent="0.2">
      <c r="B19" s="161" t="s">
        <v>28</v>
      </c>
      <c r="C19" s="162"/>
      <c r="D19" s="162"/>
      <c r="E19" s="162"/>
      <c r="F19" s="162"/>
      <c r="G19" s="163"/>
    </row>
    <row r="20" spans="2:7" x14ac:dyDescent="0.2">
      <c r="B20" s="4">
        <v>10</v>
      </c>
      <c r="C20" s="21" t="s">
        <v>38</v>
      </c>
      <c r="D20" s="6" t="s">
        <v>2</v>
      </c>
      <c r="E20" s="15">
        <v>3358</v>
      </c>
      <c r="F20" s="16"/>
      <c r="G20" s="14">
        <f t="shared" ref="G20:G66" si="1">ROUND((E20*F20),2)</f>
        <v>0</v>
      </c>
    </row>
    <row r="21" spans="2:7" ht="24" x14ac:dyDescent="0.2">
      <c r="B21" s="4">
        <v>11</v>
      </c>
      <c r="C21" s="21" t="s">
        <v>54</v>
      </c>
      <c r="D21" s="7" t="s">
        <v>9</v>
      </c>
      <c r="E21" s="15">
        <v>5492</v>
      </c>
      <c r="F21" s="16"/>
      <c r="G21" s="14">
        <f t="shared" si="1"/>
        <v>0</v>
      </c>
    </row>
    <row r="22" spans="2:7" x14ac:dyDescent="0.2">
      <c r="B22" s="4">
        <v>12</v>
      </c>
      <c r="C22" s="21" t="s">
        <v>55</v>
      </c>
      <c r="D22" s="7" t="s">
        <v>9</v>
      </c>
      <c r="E22" s="15">
        <v>5492</v>
      </c>
      <c r="F22" s="16"/>
      <c r="G22" s="14">
        <f t="shared" si="1"/>
        <v>0</v>
      </c>
    </row>
    <row r="23" spans="2:7" ht="24" x14ac:dyDescent="0.2">
      <c r="B23" s="4">
        <v>13</v>
      </c>
      <c r="C23" s="21" t="s">
        <v>64</v>
      </c>
      <c r="D23" s="7" t="s">
        <v>4</v>
      </c>
      <c r="E23" s="15">
        <v>370</v>
      </c>
      <c r="F23" s="16"/>
      <c r="G23" s="14">
        <f t="shared" si="1"/>
        <v>0</v>
      </c>
    </row>
    <row r="24" spans="2:7" ht="24" x14ac:dyDescent="0.2">
      <c r="B24" s="4">
        <v>14</v>
      </c>
      <c r="C24" s="21" t="s">
        <v>65</v>
      </c>
      <c r="D24" s="7" t="s">
        <v>4</v>
      </c>
      <c r="E24" s="15">
        <v>370</v>
      </c>
      <c r="F24" s="16"/>
      <c r="G24" s="14">
        <f t="shared" si="1"/>
        <v>0</v>
      </c>
    </row>
    <row r="25" spans="2:7" ht="24" x14ac:dyDescent="0.2">
      <c r="B25" s="4">
        <v>15</v>
      </c>
      <c r="C25" s="21" t="s">
        <v>53</v>
      </c>
      <c r="D25" s="7" t="s">
        <v>4</v>
      </c>
      <c r="E25" s="15">
        <v>920</v>
      </c>
      <c r="F25" s="16"/>
      <c r="G25" s="14">
        <f t="shared" si="1"/>
        <v>0</v>
      </c>
    </row>
    <row r="26" spans="2:7" ht="23.25" customHeight="1" x14ac:dyDescent="0.2">
      <c r="B26" s="4">
        <v>16</v>
      </c>
      <c r="C26" s="21" t="s">
        <v>13</v>
      </c>
      <c r="D26" s="7" t="s">
        <v>4</v>
      </c>
      <c r="E26" s="15">
        <v>1840</v>
      </c>
      <c r="F26" s="16"/>
      <c r="G26" s="14">
        <f t="shared" si="1"/>
        <v>0</v>
      </c>
    </row>
    <row r="27" spans="2:7" ht="23.25" customHeight="1" x14ac:dyDescent="0.2">
      <c r="B27" s="4">
        <v>17</v>
      </c>
      <c r="C27" s="21" t="s">
        <v>56</v>
      </c>
      <c r="D27" s="7" t="s">
        <v>9</v>
      </c>
      <c r="E27" s="37">
        <v>1707</v>
      </c>
      <c r="F27" s="16"/>
      <c r="G27" s="14">
        <f t="shared" si="1"/>
        <v>0</v>
      </c>
    </row>
    <row r="28" spans="2:7" ht="23.25" customHeight="1" x14ac:dyDescent="0.2">
      <c r="B28" s="4">
        <v>18</v>
      </c>
      <c r="C28" s="21" t="s">
        <v>57</v>
      </c>
      <c r="D28" s="7" t="s">
        <v>9</v>
      </c>
      <c r="E28" s="37">
        <v>924</v>
      </c>
      <c r="F28" s="16"/>
      <c r="G28" s="14">
        <f t="shared" si="1"/>
        <v>0</v>
      </c>
    </row>
    <row r="29" spans="2:7" ht="24" x14ac:dyDescent="0.2">
      <c r="B29" s="4">
        <v>19</v>
      </c>
      <c r="C29" s="20" t="s">
        <v>111</v>
      </c>
      <c r="D29" s="7" t="s">
        <v>4</v>
      </c>
      <c r="E29" s="15">
        <v>30</v>
      </c>
      <c r="F29" s="16"/>
      <c r="G29" s="14">
        <f t="shared" si="1"/>
        <v>0</v>
      </c>
    </row>
    <row r="30" spans="2:7" ht="24" x14ac:dyDescent="0.2">
      <c r="B30" s="4">
        <v>20</v>
      </c>
      <c r="C30" s="20" t="s">
        <v>112</v>
      </c>
      <c r="D30" s="7" t="s">
        <v>4</v>
      </c>
      <c r="E30" s="15">
        <v>15</v>
      </c>
      <c r="F30" s="16"/>
      <c r="G30" s="14">
        <f t="shared" si="1"/>
        <v>0</v>
      </c>
    </row>
    <row r="31" spans="2:7" ht="24" x14ac:dyDescent="0.2">
      <c r="B31" s="4">
        <v>21</v>
      </c>
      <c r="C31" s="21" t="s">
        <v>58</v>
      </c>
      <c r="D31" s="7" t="s">
        <v>9</v>
      </c>
      <c r="E31" s="15">
        <v>230</v>
      </c>
      <c r="F31" s="16"/>
      <c r="G31" s="14">
        <f t="shared" si="1"/>
        <v>0</v>
      </c>
    </row>
    <row r="32" spans="2:7" ht="24" x14ac:dyDescent="0.2">
      <c r="B32" s="4">
        <v>22</v>
      </c>
      <c r="C32" s="21" t="s">
        <v>59</v>
      </c>
      <c r="D32" s="7" t="s">
        <v>9</v>
      </c>
      <c r="E32" s="15">
        <v>8</v>
      </c>
      <c r="F32" s="16"/>
      <c r="G32" s="14">
        <f t="shared" si="1"/>
        <v>0</v>
      </c>
    </row>
    <row r="33" spans="2:7" x14ac:dyDescent="0.2">
      <c r="B33" s="4">
        <v>23</v>
      </c>
      <c r="C33" s="19" t="s">
        <v>60</v>
      </c>
      <c r="D33" s="7" t="s">
        <v>9</v>
      </c>
      <c r="E33" s="15">
        <v>8</v>
      </c>
      <c r="F33" s="16"/>
      <c r="G33" s="14">
        <f t="shared" si="1"/>
        <v>0</v>
      </c>
    </row>
    <row r="34" spans="2:7" x14ac:dyDescent="0.2">
      <c r="B34" s="4">
        <v>24</v>
      </c>
      <c r="C34" s="19" t="s">
        <v>61</v>
      </c>
      <c r="D34" s="7" t="s">
        <v>9</v>
      </c>
      <c r="E34" s="15">
        <v>12</v>
      </c>
      <c r="F34" s="16"/>
      <c r="G34" s="14">
        <f t="shared" si="1"/>
        <v>0</v>
      </c>
    </row>
    <row r="35" spans="2:7" x14ac:dyDescent="0.2">
      <c r="B35" s="4">
        <v>25</v>
      </c>
      <c r="C35" s="19" t="s">
        <v>62</v>
      </c>
      <c r="D35" s="7" t="s">
        <v>9</v>
      </c>
      <c r="E35" s="15">
        <v>24</v>
      </c>
      <c r="F35" s="16"/>
      <c r="G35" s="14">
        <f t="shared" si="1"/>
        <v>0</v>
      </c>
    </row>
    <row r="36" spans="2:7" x14ac:dyDescent="0.2">
      <c r="B36" s="4">
        <v>26</v>
      </c>
      <c r="C36" s="19" t="s">
        <v>63</v>
      </c>
      <c r="D36" s="7" t="s">
        <v>9</v>
      </c>
      <c r="E36" s="15">
        <v>9</v>
      </c>
      <c r="F36" s="16"/>
      <c r="G36" s="14">
        <f t="shared" si="1"/>
        <v>0</v>
      </c>
    </row>
    <row r="37" spans="2:7" x14ac:dyDescent="0.2">
      <c r="B37" s="4">
        <v>27</v>
      </c>
      <c r="C37" s="19" t="s">
        <v>66</v>
      </c>
      <c r="D37" s="7" t="s">
        <v>9</v>
      </c>
      <c r="E37" s="15">
        <v>42</v>
      </c>
      <c r="F37" s="16"/>
      <c r="G37" s="14">
        <f t="shared" si="1"/>
        <v>0</v>
      </c>
    </row>
    <row r="38" spans="2:7" x14ac:dyDescent="0.2">
      <c r="B38" s="4">
        <v>28</v>
      </c>
      <c r="C38" s="19" t="s">
        <v>67</v>
      </c>
      <c r="D38" s="7" t="s">
        <v>9</v>
      </c>
      <c r="E38" s="15">
        <v>300</v>
      </c>
      <c r="F38" s="16"/>
      <c r="G38" s="14">
        <f t="shared" si="1"/>
        <v>0</v>
      </c>
    </row>
    <row r="39" spans="2:7" x14ac:dyDescent="0.2">
      <c r="B39" s="4">
        <v>29</v>
      </c>
      <c r="C39" s="21" t="s">
        <v>68</v>
      </c>
      <c r="D39" s="7" t="s">
        <v>9</v>
      </c>
      <c r="E39" s="37">
        <v>1707</v>
      </c>
      <c r="F39" s="16"/>
      <c r="G39" s="14">
        <f t="shared" si="1"/>
        <v>0</v>
      </c>
    </row>
    <row r="40" spans="2:7" x14ac:dyDescent="0.2">
      <c r="B40" s="4">
        <v>30</v>
      </c>
      <c r="C40" s="21" t="s">
        <v>69</v>
      </c>
      <c r="D40" s="7" t="s">
        <v>9</v>
      </c>
      <c r="E40" s="15">
        <v>924</v>
      </c>
      <c r="F40" s="16"/>
      <c r="G40" s="14">
        <f t="shared" si="1"/>
        <v>0</v>
      </c>
    </row>
    <row r="41" spans="2:7" x14ac:dyDescent="0.2">
      <c r="B41" s="4">
        <v>31</v>
      </c>
      <c r="C41" s="21" t="s">
        <v>70</v>
      </c>
      <c r="D41" s="7" t="s">
        <v>9</v>
      </c>
      <c r="E41" s="15">
        <v>230</v>
      </c>
      <c r="F41" s="16"/>
      <c r="G41" s="14">
        <f t="shared" si="1"/>
        <v>0</v>
      </c>
    </row>
    <row r="42" spans="2:7" ht="13.5" customHeight="1" x14ac:dyDescent="0.2">
      <c r="B42" s="4">
        <v>32</v>
      </c>
      <c r="C42" s="21" t="s">
        <v>71</v>
      </c>
      <c r="D42" s="7" t="s">
        <v>9</v>
      </c>
      <c r="E42" s="15">
        <v>8</v>
      </c>
      <c r="F42" s="16"/>
      <c r="G42" s="14">
        <f t="shared" si="1"/>
        <v>0</v>
      </c>
    </row>
    <row r="43" spans="2:7" ht="26.25" customHeight="1" x14ac:dyDescent="0.2">
      <c r="B43" s="4">
        <v>33</v>
      </c>
      <c r="C43" s="21" t="s">
        <v>72</v>
      </c>
      <c r="D43" s="7" t="s">
        <v>9</v>
      </c>
      <c r="E43" s="15">
        <v>8</v>
      </c>
      <c r="F43" s="16"/>
      <c r="G43" s="14">
        <f t="shared" si="1"/>
        <v>0</v>
      </c>
    </row>
    <row r="44" spans="2:7" ht="26.25" customHeight="1" x14ac:dyDescent="0.2">
      <c r="B44" s="4">
        <v>34</v>
      </c>
      <c r="C44" s="21" t="s">
        <v>73</v>
      </c>
      <c r="D44" s="7" t="s">
        <v>9</v>
      </c>
      <c r="E44" s="15">
        <v>12</v>
      </c>
      <c r="F44" s="16"/>
      <c r="G44" s="14">
        <f t="shared" si="1"/>
        <v>0</v>
      </c>
    </row>
    <row r="45" spans="2:7" ht="26.25" customHeight="1" x14ac:dyDescent="0.2">
      <c r="B45" s="4">
        <v>35</v>
      </c>
      <c r="C45" s="21" t="s">
        <v>74</v>
      </c>
      <c r="D45" s="7" t="s">
        <v>9</v>
      </c>
      <c r="E45" s="15">
        <v>24</v>
      </c>
      <c r="F45" s="16"/>
      <c r="G45" s="14">
        <f t="shared" si="1"/>
        <v>0</v>
      </c>
    </row>
    <row r="46" spans="2:7" ht="23.25" customHeight="1" x14ac:dyDescent="0.2">
      <c r="B46" s="4">
        <v>36</v>
      </c>
      <c r="C46" s="21" t="s">
        <v>75</v>
      </c>
      <c r="D46" s="7" t="s">
        <v>9</v>
      </c>
      <c r="E46" s="15">
        <v>9</v>
      </c>
      <c r="F46" s="16"/>
      <c r="G46" s="14">
        <f t="shared" si="1"/>
        <v>0</v>
      </c>
    </row>
    <row r="47" spans="2:7" ht="24.75" customHeight="1" x14ac:dyDescent="0.2">
      <c r="B47" s="4">
        <v>37</v>
      </c>
      <c r="C47" s="21" t="s">
        <v>76</v>
      </c>
      <c r="D47" s="7" t="s">
        <v>9</v>
      </c>
      <c r="E47" s="15">
        <v>42</v>
      </c>
      <c r="F47" s="16"/>
      <c r="G47" s="14">
        <f t="shared" si="1"/>
        <v>0</v>
      </c>
    </row>
    <row r="48" spans="2:7" ht="23.25" customHeight="1" x14ac:dyDescent="0.2">
      <c r="B48" s="4">
        <v>38</v>
      </c>
      <c r="C48" s="21" t="s">
        <v>77</v>
      </c>
      <c r="D48" s="7" t="s">
        <v>9</v>
      </c>
      <c r="E48" s="15">
        <v>300</v>
      </c>
      <c r="F48" s="16"/>
      <c r="G48" s="14">
        <f t="shared" si="1"/>
        <v>0</v>
      </c>
    </row>
    <row r="49" spans="2:7" ht="23.25" customHeight="1" x14ac:dyDescent="0.2">
      <c r="B49" s="4">
        <v>39</v>
      </c>
      <c r="C49" s="21" t="s">
        <v>14</v>
      </c>
      <c r="D49" s="7" t="s">
        <v>4</v>
      </c>
      <c r="E49" s="15">
        <v>14</v>
      </c>
      <c r="F49" s="16"/>
      <c r="G49" s="14">
        <f t="shared" si="1"/>
        <v>0</v>
      </c>
    </row>
    <row r="50" spans="2:7" ht="23.25" customHeight="1" x14ac:dyDescent="0.2">
      <c r="B50" s="4">
        <v>40</v>
      </c>
      <c r="C50" s="21" t="s">
        <v>15</v>
      </c>
      <c r="D50" s="7" t="s">
        <v>4</v>
      </c>
      <c r="E50" s="15">
        <v>1</v>
      </c>
      <c r="F50" s="16"/>
      <c r="G50" s="14">
        <f t="shared" si="1"/>
        <v>0</v>
      </c>
    </row>
    <row r="51" spans="2:7" x14ac:dyDescent="0.2">
      <c r="B51" s="4">
        <v>41</v>
      </c>
      <c r="C51" s="21" t="s">
        <v>43</v>
      </c>
      <c r="D51" s="7" t="s">
        <v>4</v>
      </c>
      <c r="E51" s="15">
        <v>30</v>
      </c>
      <c r="F51" s="16"/>
      <c r="G51" s="14">
        <f t="shared" si="1"/>
        <v>0</v>
      </c>
    </row>
    <row r="52" spans="2:7" x14ac:dyDescent="0.2">
      <c r="B52" s="4">
        <v>42</v>
      </c>
      <c r="C52" s="21" t="s">
        <v>16</v>
      </c>
      <c r="D52" s="7" t="s">
        <v>4</v>
      </c>
      <c r="E52" s="15">
        <v>15</v>
      </c>
      <c r="F52" s="16"/>
      <c r="G52" s="14">
        <f t="shared" si="1"/>
        <v>0</v>
      </c>
    </row>
    <row r="53" spans="2:7" x14ac:dyDescent="0.2">
      <c r="B53" s="4">
        <v>43</v>
      </c>
      <c r="C53" s="21" t="s">
        <v>17</v>
      </c>
      <c r="D53" s="7" t="s">
        <v>4</v>
      </c>
      <c r="E53" s="15">
        <v>14</v>
      </c>
      <c r="F53" s="16"/>
      <c r="G53" s="14">
        <f t="shared" si="1"/>
        <v>0</v>
      </c>
    </row>
    <row r="54" spans="2:7" x14ac:dyDescent="0.2">
      <c r="B54" s="4">
        <v>44</v>
      </c>
      <c r="C54" s="21" t="s">
        <v>18</v>
      </c>
      <c r="D54" s="7" t="s">
        <v>4</v>
      </c>
      <c r="E54" s="15">
        <v>1</v>
      </c>
      <c r="F54" s="16"/>
      <c r="G54" s="14">
        <f t="shared" si="1"/>
        <v>0</v>
      </c>
    </row>
    <row r="55" spans="2:7" x14ac:dyDescent="0.2">
      <c r="B55" s="4">
        <v>45</v>
      </c>
      <c r="C55" s="21" t="s">
        <v>42</v>
      </c>
      <c r="D55" s="7" t="s">
        <v>4</v>
      </c>
      <c r="E55" s="15">
        <v>40</v>
      </c>
      <c r="F55" s="16"/>
      <c r="G55" s="14">
        <f t="shared" si="1"/>
        <v>0</v>
      </c>
    </row>
    <row r="56" spans="2:7" ht="36" x14ac:dyDescent="0.2">
      <c r="B56" s="4">
        <v>46</v>
      </c>
      <c r="C56" s="21" t="s">
        <v>19</v>
      </c>
      <c r="D56" s="7" t="s">
        <v>9</v>
      </c>
      <c r="E56" s="15">
        <v>109</v>
      </c>
      <c r="F56" s="16"/>
      <c r="G56" s="14">
        <f t="shared" si="1"/>
        <v>0</v>
      </c>
    </row>
    <row r="57" spans="2:7" ht="60" x14ac:dyDescent="0.2">
      <c r="B57" s="4">
        <v>47</v>
      </c>
      <c r="C57" s="22" t="s">
        <v>39</v>
      </c>
      <c r="D57" s="7" t="s">
        <v>35</v>
      </c>
      <c r="E57" s="15">
        <v>40</v>
      </c>
      <c r="F57" s="36"/>
      <c r="G57" s="14">
        <f t="shared" si="1"/>
        <v>0</v>
      </c>
    </row>
    <row r="58" spans="2:7" ht="24" customHeight="1" x14ac:dyDescent="0.2">
      <c r="B58" s="4">
        <v>48</v>
      </c>
      <c r="C58" s="19" t="s">
        <v>8</v>
      </c>
      <c r="D58" s="9" t="s">
        <v>2</v>
      </c>
      <c r="E58" s="15">
        <v>17966</v>
      </c>
      <c r="F58" s="16"/>
      <c r="G58" s="14">
        <f t="shared" si="1"/>
        <v>0</v>
      </c>
    </row>
    <row r="59" spans="2:7" ht="24" customHeight="1" x14ac:dyDescent="0.2">
      <c r="B59" s="4">
        <v>49</v>
      </c>
      <c r="C59" s="19" t="s">
        <v>78</v>
      </c>
      <c r="D59" s="9" t="s">
        <v>2</v>
      </c>
      <c r="E59" s="15">
        <v>15504</v>
      </c>
      <c r="F59" s="16"/>
      <c r="G59" s="14">
        <f t="shared" si="1"/>
        <v>0</v>
      </c>
    </row>
    <row r="60" spans="2:7" ht="24" customHeight="1" x14ac:dyDescent="0.2">
      <c r="B60" s="4">
        <v>50</v>
      </c>
      <c r="C60" s="19" t="s">
        <v>79</v>
      </c>
      <c r="D60" s="9" t="s">
        <v>2</v>
      </c>
      <c r="E60" s="15">
        <v>15504</v>
      </c>
      <c r="F60" s="16"/>
      <c r="G60" s="14">
        <f t="shared" si="1"/>
        <v>0</v>
      </c>
    </row>
    <row r="61" spans="2:7" ht="36" x14ac:dyDescent="0.2">
      <c r="B61" s="4">
        <v>51</v>
      </c>
      <c r="C61" s="23" t="s">
        <v>80</v>
      </c>
      <c r="D61" s="7" t="s">
        <v>35</v>
      </c>
      <c r="E61" s="15">
        <v>8</v>
      </c>
      <c r="F61" s="16"/>
      <c r="G61" s="14">
        <f t="shared" si="1"/>
        <v>0</v>
      </c>
    </row>
    <row r="62" spans="2:7" ht="36" x14ac:dyDescent="0.2">
      <c r="B62" s="4">
        <v>52</v>
      </c>
      <c r="C62" s="23" t="s">
        <v>81</v>
      </c>
      <c r="D62" s="7" t="s">
        <v>35</v>
      </c>
      <c r="E62" s="15">
        <v>16</v>
      </c>
      <c r="F62" s="16"/>
      <c r="G62" s="14">
        <f t="shared" si="1"/>
        <v>0</v>
      </c>
    </row>
    <row r="63" spans="2:7" ht="36" x14ac:dyDescent="0.2">
      <c r="B63" s="4">
        <v>53</v>
      </c>
      <c r="C63" s="23" t="s">
        <v>82</v>
      </c>
      <c r="D63" s="7" t="s">
        <v>35</v>
      </c>
      <c r="E63" s="15">
        <v>5</v>
      </c>
      <c r="F63" s="16"/>
      <c r="G63" s="14">
        <f t="shared" si="1"/>
        <v>0</v>
      </c>
    </row>
    <row r="64" spans="2:7" ht="24" x14ac:dyDescent="0.2">
      <c r="B64" s="4">
        <v>54</v>
      </c>
      <c r="C64" s="23" t="s">
        <v>83</v>
      </c>
      <c r="D64" s="7" t="s">
        <v>35</v>
      </c>
      <c r="E64" s="15">
        <v>29</v>
      </c>
      <c r="F64" s="16"/>
      <c r="G64" s="14">
        <f t="shared" si="1"/>
        <v>0</v>
      </c>
    </row>
    <row r="65" spans="2:7" ht="24" x14ac:dyDescent="0.2">
      <c r="B65" s="4">
        <v>55</v>
      </c>
      <c r="C65" s="21" t="s">
        <v>20</v>
      </c>
      <c r="D65" s="9" t="s">
        <v>4</v>
      </c>
      <c r="E65" s="15">
        <v>1</v>
      </c>
      <c r="F65" s="16"/>
      <c r="G65" s="14">
        <f t="shared" si="1"/>
        <v>0</v>
      </c>
    </row>
    <row r="66" spans="2:7" x14ac:dyDescent="0.2">
      <c r="B66" s="4">
        <v>56</v>
      </c>
      <c r="C66" s="21" t="s">
        <v>84</v>
      </c>
      <c r="D66" s="9" t="s">
        <v>9</v>
      </c>
      <c r="E66" s="15">
        <v>2746</v>
      </c>
      <c r="F66" s="16"/>
      <c r="G66" s="14">
        <f t="shared" si="1"/>
        <v>0</v>
      </c>
    </row>
    <row r="67" spans="2:7" ht="16.5" customHeight="1" x14ac:dyDescent="0.2">
      <c r="B67" s="161" t="s">
        <v>29</v>
      </c>
      <c r="C67" s="162"/>
      <c r="D67" s="162"/>
      <c r="E67" s="162"/>
      <c r="F67" s="162"/>
      <c r="G67" s="163"/>
    </row>
    <row r="68" spans="2:7" x14ac:dyDescent="0.2">
      <c r="B68" s="4">
        <v>55</v>
      </c>
      <c r="C68" s="24" t="s">
        <v>21</v>
      </c>
      <c r="D68" s="6" t="s">
        <v>6</v>
      </c>
      <c r="E68" s="15">
        <v>1534</v>
      </c>
      <c r="F68" s="16"/>
      <c r="G68" s="14">
        <f>ROUND((E68*F68),2)</f>
        <v>0</v>
      </c>
    </row>
    <row r="69" spans="2:7" ht="16.5" customHeight="1" x14ac:dyDescent="0.2">
      <c r="B69" s="161" t="s">
        <v>33</v>
      </c>
      <c r="C69" s="162"/>
      <c r="D69" s="162"/>
      <c r="E69" s="162"/>
      <c r="F69" s="162"/>
      <c r="G69" s="163"/>
    </row>
    <row r="70" spans="2:7" ht="24" customHeight="1" x14ac:dyDescent="0.2">
      <c r="B70" s="4">
        <v>56</v>
      </c>
      <c r="C70" s="24" t="s">
        <v>23</v>
      </c>
      <c r="D70" s="6" t="s">
        <v>22</v>
      </c>
      <c r="E70" s="15">
        <v>1221</v>
      </c>
      <c r="F70" s="16"/>
      <c r="G70" s="14">
        <f>ROUND((E70*F70),2)</f>
        <v>0</v>
      </c>
    </row>
    <row r="71" spans="2:7" ht="24.75" customHeight="1" x14ac:dyDescent="0.2">
      <c r="B71" s="4">
        <v>57</v>
      </c>
      <c r="C71" s="24" t="s">
        <v>24</v>
      </c>
      <c r="D71" s="6" t="s">
        <v>22</v>
      </c>
      <c r="E71" s="15">
        <v>16350</v>
      </c>
      <c r="F71" s="16"/>
      <c r="G71" s="14">
        <f>ROUND((E71*F71),2)</f>
        <v>0</v>
      </c>
    </row>
    <row r="72" spans="2:7" ht="24.75" customHeight="1" x14ac:dyDescent="0.2">
      <c r="B72" s="4">
        <v>58</v>
      </c>
      <c r="C72" s="24" t="s">
        <v>25</v>
      </c>
      <c r="D72" s="9" t="s">
        <v>4</v>
      </c>
      <c r="E72" s="15">
        <v>240</v>
      </c>
      <c r="F72" s="16"/>
      <c r="G72" s="14">
        <f>ROUND((E72*F72),2)</f>
        <v>0</v>
      </c>
    </row>
    <row r="73" spans="2:7" ht="16.5" customHeight="1" x14ac:dyDescent="0.2">
      <c r="B73" s="161" t="s">
        <v>31</v>
      </c>
      <c r="C73" s="162"/>
      <c r="D73" s="162"/>
      <c r="E73" s="162"/>
      <c r="F73" s="162"/>
      <c r="G73" s="163"/>
    </row>
    <row r="74" spans="2:7" ht="24" x14ac:dyDescent="0.2">
      <c r="B74" s="4">
        <v>59</v>
      </c>
      <c r="C74" s="24" t="s">
        <v>40</v>
      </c>
      <c r="D74" s="6" t="s">
        <v>2</v>
      </c>
      <c r="E74" s="15">
        <v>201</v>
      </c>
      <c r="F74" s="16"/>
      <c r="G74" s="14">
        <f t="shared" ref="G74:G79" si="2">ROUND((E74*F74),2)</f>
        <v>0</v>
      </c>
    </row>
    <row r="75" spans="2:7" ht="24" x14ac:dyDescent="0.2">
      <c r="B75" s="4">
        <v>60</v>
      </c>
      <c r="C75" s="24" t="s">
        <v>85</v>
      </c>
      <c r="D75" s="6" t="s">
        <v>6</v>
      </c>
      <c r="E75" s="15">
        <v>856</v>
      </c>
      <c r="F75" s="16"/>
      <c r="G75" s="14">
        <f t="shared" si="2"/>
        <v>0</v>
      </c>
    </row>
    <row r="76" spans="2:7" ht="24" x14ac:dyDescent="0.2">
      <c r="B76" s="4">
        <v>61</v>
      </c>
      <c r="C76" s="24" t="s">
        <v>86</v>
      </c>
      <c r="D76" s="6" t="s">
        <v>22</v>
      </c>
      <c r="E76" s="15">
        <v>6300</v>
      </c>
      <c r="F76" s="16"/>
      <c r="G76" s="14">
        <f t="shared" si="2"/>
        <v>0</v>
      </c>
    </row>
    <row r="77" spans="2:7" ht="36" x14ac:dyDescent="0.2">
      <c r="B77" s="4">
        <v>62</v>
      </c>
      <c r="C77" s="24" t="s">
        <v>87</v>
      </c>
      <c r="D77" s="6" t="s">
        <v>2</v>
      </c>
      <c r="E77" s="15">
        <v>66</v>
      </c>
      <c r="F77" s="16"/>
      <c r="G77" s="14">
        <f t="shared" si="2"/>
        <v>0</v>
      </c>
    </row>
    <row r="78" spans="2:7" ht="24" x14ac:dyDescent="0.2">
      <c r="B78" s="4">
        <v>63</v>
      </c>
      <c r="C78" s="21" t="s">
        <v>88</v>
      </c>
      <c r="D78" s="7" t="s">
        <v>2</v>
      </c>
      <c r="E78" s="15">
        <v>36</v>
      </c>
      <c r="F78" s="16"/>
      <c r="G78" s="14">
        <f t="shared" si="2"/>
        <v>0</v>
      </c>
    </row>
    <row r="79" spans="2:7" x14ac:dyDescent="0.2">
      <c r="B79" s="4">
        <v>64</v>
      </c>
      <c r="C79" s="21" t="s">
        <v>41</v>
      </c>
      <c r="D79" s="7" t="s">
        <v>6</v>
      </c>
      <c r="E79" s="15">
        <v>90</v>
      </c>
      <c r="F79" s="16"/>
      <c r="G79" s="14">
        <f t="shared" si="2"/>
        <v>0</v>
      </c>
    </row>
    <row r="80" spans="2:7" ht="16.5" customHeight="1" x14ac:dyDescent="0.2">
      <c r="B80" s="161" t="s">
        <v>30</v>
      </c>
      <c r="C80" s="162"/>
      <c r="D80" s="162"/>
      <c r="E80" s="162"/>
      <c r="F80" s="162"/>
      <c r="G80" s="163"/>
    </row>
    <row r="81" spans="2:7" ht="24" x14ac:dyDescent="0.2">
      <c r="B81" s="4">
        <v>65</v>
      </c>
      <c r="C81" s="19" t="s">
        <v>89</v>
      </c>
      <c r="D81" s="5" t="s">
        <v>2</v>
      </c>
      <c r="E81" s="15">
        <v>494</v>
      </c>
      <c r="F81" s="16"/>
      <c r="G81" s="14">
        <f>ROUND((E81*F81),2)</f>
        <v>0</v>
      </c>
    </row>
    <row r="82" spans="2:7" ht="24" x14ac:dyDescent="0.2">
      <c r="B82" s="4">
        <v>66</v>
      </c>
      <c r="C82" s="19" t="s">
        <v>90</v>
      </c>
      <c r="D82" s="5" t="s">
        <v>2</v>
      </c>
      <c r="E82" s="15">
        <v>494</v>
      </c>
      <c r="F82" s="16"/>
      <c r="G82" s="14">
        <f>ROUND((E82*F82),2)</f>
        <v>0</v>
      </c>
    </row>
    <row r="83" spans="2:7" ht="36" x14ac:dyDescent="0.2">
      <c r="B83" s="4">
        <v>67</v>
      </c>
      <c r="C83" s="19" t="s">
        <v>96</v>
      </c>
      <c r="D83" s="5" t="s">
        <v>4</v>
      </c>
      <c r="E83" s="15">
        <v>494</v>
      </c>
      <c r="F83" s="16"/>
      <c r="G83" s="14">
        <f>ROUND((E83*F83),2)</f>
        <v>0</v>
      </c>
    </row>
    <row r="84" spans="2:7" ht="16.5" customHeight="1" x14ac:dyDescent="0.2">
      <c r="B84" s="161" t="s">
        <v>32</v>
      </c>
      <c r="C84" s="162"/>
      <c r="D84" s="162"/>
      <c r="E84" s="162"/>
      <c r="F84" s="162"/>
      <c r="G84" s="163"/>
    </row>
    <row r="85" spans="2:7" x14ac:dyDescent="0.2">
      <c r="B85" s="4">
        <v>68</v>
      </c>
      <c r="C85" s="24" t="s">
        <v>26</v>
      </c>
      <c r="D85" s="6" t="s">
        <v>9</v>
      </c>
      <c r="E85" s="15">
        <v>2000</v>
      </c>
      <c r="F85" s="16"/>
      <c r="G85" s="14">
        <f>ROUND((E85*F85),2)</f>
        <v>0</v>
      </c>
    </row>
    <row r="86" spans="2:7" ht="12.75" thickBot="1" x14ac:dyDescent="0.25">
      <c r="B86" s="43">
        <v>69</v>
      </c>
      <c r="C86" s="44" t="s">
        <v>91</v>
      </c>
      <c r="D86" s="45" t="s">
        <v>9</v>
      </c>
      <c r="E86" s="46">
        <v>10000</v>
      </c>
      <c r="F86" s="47"/>
      <c r="G86" s="48">
        <f>ROUND((E86*F86),2)</f>
        <v>0</v>
      </c>
    </row>
    <row r="87" spans="2:7" ht="15.75" x14ac:dyDescent="0.2">
      <c r="B87" s="49"/>
      <c r="C87" s="165" t="s">
        <v>97</v>
      </c>
      <c r="D87" s="165"/>
      <c r="E87" s="165"/>
      <c r="F87" s="165"/>
      <c r="G87" s="50"/>
    </row>
    <row r="88" spans="2:7" ht="15.75" x14ac:dyDescent="0.2">
      <c r="B88" s="40"/>
      <c r="C88" s="166" t="s">
        <v>34</v>
      </c>
      <c r="D88" s="166"/>
      <c r="E88" s="166"/>
      <c r="F88" s="166"/>
      <c r="G88" s="39"/>
    </row>
    <row r="89" spans="2:7" ht="15.75" x14ac:dyDescent="0.2">
      <c r="B89" s="38"/>
      <c r="C89" s="166" t="s">
        <v>98</v>
      </c>
      <c r="D89" s="166"/>
      <c r="E89" s="166"/>
      <c r="F89" s="166"/>
      <c r="G89" s="39"/>
    </row>
    <row r="90" spans="2:7" ht="15.75" x14ac:dyDescent="0.2">
      <c r="B90" s="40"/>
      <c r="C90" s="166" t="s">
        <v>99</v>
      </c>
      <c r="D90" s="166"/>
      <c r="E90" s="166"/>
      <c r="F90" s="166"/>
      <c r="G90" s="39"/>
    </row>
    <row r="91" spans="2:7" ht="19.5" thickBot="1" x14ac:dyDescent="0.25">
      <c r="B91" s="41"/>
      <c r="C91" s="164" t="s">
        <v>100</v>
      </c>
      <c r="D91" s="164"/>
      <c r="E91" s="164"/>
      <c r="F91" s="164"/>
      <c r="G91" s="42"/>
    </row>
    <row r="92" spans="2:7" x14ac:dyDescent="0.2">
      <c r="C92" s="2"/>
      <c r="D92" s="2"/>
    </row>
  </sheetData>
  <sheetProtection selectLockedCells="1"/>
  <mergeCells count="16">
    <mergeCell ref="B2:G2"/>
    <mergeCell ref="B4:G4"/>
    <mergeCell ref="B3:G3"/>
    <mergeCell ref="B6:G6"/>
    <mergeCell ref="B9:G9"/>
    <mergeCell ref="B19:G19"/>
    <mergeCell ref="C91:F91"/>
    <mergeCell ref="C87:F87"/>
    <mergeCell ref="C88:F88"/>
    <mergeCell ref="C90:F90"/>
    <mergeCell ref="C89:F89"/>
    <mergeCell ref="B67:G67"/>
    <mergeCell ref="B69:G69"/>
    <mergeCell ref="B73:G73"/>
    <mergeCell ref="B80:G80"/>
    <mergeCell ref="B84:G84"/>
  </mergeCells>
  <phoneticPr fontId="0" type="noConversion"/>
  <printOptions horizontalCentered="1"/>
  <pageMargins left="0.51181102362204722" right="0.43307086614173229" top="0.78740157480314965" bottom="0.78740157480314965" header="0.31496062992125984" footer="0.31496062992125984"/>
  <pageSetup paperSize="9" firstPageNumber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C9" sqref="C9"/>
    </sheetView>
  </sheetViews>
  <sheetFormatPr defaultRowHeight="12.75" x14ac:dyDescent="0.2"/>
  <cols>
    <col min="1" max="1" width="2" customWidth="1"/>
    <col min="2" max="2" width="8.5703125" customWidth="1"/>
    <col min="3" max="3" width="40.28515625" customWidth="1"/>
    <col min="4" max="4" width="6.42578125" customWidth="1"/>
    <col min="5" max="5" width="9.7109375" customWidth="1"/>
    <col min="6" max="6" width="10.85546875" customWidth="1"/>
    <col min="7" max="7" width="15.7109375" customWidth="1"/>
  </cols>
  <sheetData>
    <row r="1" spans="2:7" s="2" customFormat="1" ht="50.25" customHeight="1" x14ac:dyDescent="0.2">
      <c r="B1" s="169" t="s">
        <v>44</v>
      </c>
      <c r="C1" s="169"/>
      <c r="D1" s="169"/>
      <c r="E1" s="169"/>
      <c r="F1" s="169"/>
      <c r="G1" s="169"/>
    </row>
    <row r="2" spans="2:7" s="2" customFormat="1" thickBot="1" x14ac:dyDescent="0.25">
      <c r="B2" s="3"/>
      <c r="E2" s="13"/>
      <c r="F2" s="13"/>
      <c r="G2" s="13"/>
    </row>
    <row r="3" spans="2:7" s="2" customFormat="1" ht="31.5" x14ac:dyDescent="0.2">
      <c r="B3" s="25" t="s">
        <v>10</v>
      </c>
      <c r="C3" s="26" t="s">
        <v>0</v>
      </c>
      <c r="D3" s="26" t="s">
        <v>11</v>
      </c>
      <c r="E3" s="27" t="s">
        <v>1</v>
      </c>
      <c r="F3" s="28" t="s">
        <v>101</v>
      </c>
      <c r="G3" s="29" t="s">
        <v>102</v>
      </c>
    </row>
    <row r="4" spans="2:7" s="2" customFormat="1" ht="15.75" x14ac:dyDescent="0.2">
      <c r="B4" s="161" t="s">
        <v>27</v>
      </c>
      <c r="C4" s="162"/>
      <c r="D4" s="162"/>
      <c r="E4" s="162"/>
      <c r="F4" s="162"/>
      <c r="G4" s="163"/>
    </row>
    <row r="5" spans="2:7" s="2" customFormat="1" ht="24" x14ac:dyDescent="0.2">
      <c r="B5" s="4">
        <v>1</v>
      </c>
      <c r="C5" s="17" t="s">
        <v>48</v>
      </c>
      <c r="D5" s="8" t="s">
        <v>2</v>
      </c>
      <c r="E5" s="15">
        <v>4.0999999999999996</v>
      </c>
      <c r="F5" s="16"/>
      <c r="G5" s="14">
        <f t="shared" ref="G5:G11" si="0">ROUND((E5*F5),2)</f>
        <v>0</v>
      </c>
    </row>
    <row r="6" spans="2:7" s="2" customFormat="1" ht="24" x14ac:dyDescent="0.2">
      <c r="B6" s="4">
        <v>2</v>
      </c>
      <c r="C6" s="18" t="s">
        <v>49</v>
      </c>
      <c r="D6" s="8" t="s">
        <v>36</v>
      </c>
      <c r="E6" s="15">
        <v>0.2</v>
      </c>
      <c r="F6" s="16"/>
      <c r="G6" s="14">
        <f t="shared" si="0"/>
        <v>0</v>
      </c>
    </row>
    <row r="7" spans="2:7" s="2" customFormat="1" ht="24" x14ac:dyDescent="0.2">
      <c r="B7" s="4">
        <v>3</v>
      </c>
      <c r="C7" s="18" t="s">
        <v>50</v>
      </c>
      <c r="D7" s="9" t="s">
        <v>2</v>
      </c>
      <c r="E7" s="15">
        <v>0.2</v>
      </c>
      <c r="F7" s="16"/>
      <c r="G7" s="14">
        <f t="shared" si="0"/>
        <v>0</v>
      </c>
    </row>
    <row r="8" spans="2:7" s="2" customFormat="1" ht="36" x14ac:dyDescent="0.2">
      <c r="B8" s="4">
        <v>4</v>
      </c>
      <c r="C8" s="18" t="s">
        <v>51</v>
      </c>
      <c r="D8" s="9" t="s">
        <v>6</v>
      </c>
      <c r="E8" s="15">
        <v>4.3</v>
      </c>
      <c r="F8" s="16"/>
      <c r="G8" s="14">
        <f t="shared" si="0"/>
        <v>0</v>
      </c>
    </row>
    <row r="9" spans="2:7" s="2" customFormat="1" ht="36" x14ac:dyDescent="0.2">
      <c r="B9" s="4">
        <v>5</v>
      </c>
      <c r="C9" s="19" t="s">
        <v>3</v>
      </c>
      <c r="D9" s="9" t="s">
        <v>2</v>
      </c>
      <c r="E9" s="15">
        <v>2.15</v>
      </c>
      <c r="F9" s="16"/>
      <c r="G9" s="14">
        <f t="shared" si="0"/>
        <v>0</v>
      </c>
    </row>
    <row r="10" spans="2:7" s="2" customFormat="1" ht="24" x14ac:dyDescent="0.2">
      <c r="B10" s="4">
        <v>6</v>
      </c>
      <c r="C10" s="19" t="s">
        <v>103</v>
      </c>
      <c r="D10" s="9" t="s">
        <v>6</v>
      </c>
      <c r="E10" s="15">
        <v>7.2</v>
      </c>
      <c r="F10" s="16"/>
      <c r="G10" s="14">
        <f t="shared" si="0"/>
        <v>0</v>
      </c>
    </row>
    <row r="11" spans="2:7" s="2" customFormat="1" ht="12" x14ac:dyDescent="0.2">
      <c r="B11" s="4">
        <v>7</v>
      </c>
      <c r="C11" s="19" t="s">
        <v>105</v>
      </c>
      <c r="D11" s="9" t="s">
        <v>2</v>
      </c>
      <c r="E11" s="15">
        <v>2.2000000000000002</v>
      </c>
      <c r="F11" s="16"/>
      <c r="G11" s="14">
        <f t="shared" si="0"/>
        <v>0</v>
      </c>
    </row>
    <row r="12" spans="2:7" s="2" customFormat="1" ht="15.75" x14ac:dyDescent="0.2">
      <c r="B12" s="161" t="s">
        <v>28</v>
      </c>
      <c r="C12" s="162"/>
      <c r="D12" s="162"/>
      <c r="E12" s="162"/>
      <c r="F12" s="162"/>
      <c r="G12" s="163"/>
    </row>
    <row r="13" spans="2:7" s="2" customFormat="1" ht="24" x14ac:dyDescent="0.2">
      <c r="B13" s="4">
        <v>8</v>
      </c>
      <c r="C13" s="21" t="s">
        <v>104</v>
      </c>
      <c r="D13" s="7" t="s">
        <v>9</v>
      </c>
      <c r="E13" s="15">
        <v>2.04</v>
      </c>
      <c r="F13" s="16"/>
      <c r="G13" s="14">
        <f t="shared" ref="G13:G21" si="1">ROUND((E13*F13),2)</f>
        <v>0</v>
      </c>
    </row>
    <row r="14" spans="2:7" s="2" customFormat="1" ht="12" x14ac:dyDescent="0.2">
      <c r="B14" s="4">
        <v>9</v>
      </c>
      <c r="C14" s="21" t="s">
        <v>106</v>
      </c>
      <c r="D14" s="7" t="s">
        <v>9</v>
      </c>
      <c r="E14" s="15">
        <v>3.5</v>
      </c>
      <c r="F14" s="16"/>
      <c r="G14" s="14">
        <f t="shared" si="1"/>
        <v>0</v>
      </c>
    </row>
    <row r="15" spans="2:7" s="2" customFormat="1" ht="24" x14ac:dyDescent="0.2">
      <c r="B15" s="4">
        <v>10</v>
      </c>
      <c r="C15" s="21" t="s">
        <v>107</v>
      </c>
      <c r="D15" s="7" t="s">
        <v>9</v>
      </c>
      <c r="E15" s="15">
        <v>3.5</v>
      </c>
      <c r="F15" s="16"/>
      <c r="G15" s="14">
        <f t="shared" si="1"/>
        <v>0</v>
      </c>
    </row>
    <row r="16" spans="2:7" s="2" customFormat="1" ht="24" x14ac:dyDescent="0.2">
      <c r="B16" s="4">
        <v>11</v>
      </c>
      <c r="C16" s="21" t="s">
        <v>45</v>
      </c>
      <c r="D16" s="7" t="s">
        <v>9</v>
      </c>
      <c r="E16" s="15">
        <v>1</v>
      </c>
      <c r="F16" s="16"/>
      <c r="G16" s="14">
        <f t="shared" si="1"/>
        <v>0</v>
      </c>
    </row>
    <row r="17" spans="2:7" s="2" customFormat="1" ht="24" x14ac:dyDescent="0.2">
      <c r="B17" s="4">
        <v>12</v>
      </c>
      <c r="C17" s="21" t="s">
        <v>46</v>
      </c>
      <c r="D17" s="7" t="s">
        <v>9</v>
      </c>
      <c r="E17" s="15">
        <v>1</v>
      </c>
      <c r="F17" s="16"/>
      <c r="G17" s="14">
        <f t="shared" si="1"/>
        <v>0</v>
      </c>
    </row>
    <row r="18" spans="2:7" s="2" customFormat="1" ht="25.5" x14ac:dyDescent="0.2">
      <c r="B18" s="4">
        <v>13</v>
      </c>
      <c r="C18" s="21" t="s">
        <v>110</v>
      </c>
      <c r="D18" s="7" t="s">
        <v>9</v>
      </c>
      <c r="E18" s="15">
        <v>1</v>
      </c>
      <c r="F18" s="16"/>
      <c r="G18" s="14">
        <f t="shared" si="1"/>
        <v>0</v>
      </c>
    </row>
    <row r="19" spans="2:7" s="2" customFormat="1" ht="12" x14ac:dyDescent="0.2">
      <c r="B19" s="4">
        <v>14</v>
      </c>
      <c r="C19" s="21" t="s">
        <v>108</v>
      </c>
      <c r="D19" s="7" t="s">
        <v>4</v>
      </c>
      <c r="E19" s="15">
        <v>1</v>
      </c>
      <c r="F19" s="16"/>
      <c r="G19" s="14">
        <f t="shared" si="1"/>
        <v>0</v>
      </c>
    </row>
    <row r="20" spans="2:7" s="2" customFormat="1" ht="24" x14ac:dyDescent="0.2">
      <c r="B20" s="4">
        <v>15</v>
      </c>
      <c r="C20" s="21" t="s">
        <v>109</v>
      </c>
      <c r="D20" s="7" t="s">
        <v>4</v>
      </c>
      <c r="E20" s="15">
        <v>1</v>
      </c>
      <c r="F20" s="16"/>
      <c r="G20" s="14">
        <f t="shared" si="1"/>
        <v>0</v>
      </c>
    </row>
    <row r="21" spans="2:7" s="2" customFormat="1" ht="24" x14ac:dyDescent="0.2">
      <c r="B21" s="4">
        <v>16</v>
      </c>
      <c r="C21" s="21" t="s">
        <v>47</v>
      </c>
      <c r="D21" s="7" t="s">
        <v>2</v>
      </c>
      <c r="E21" s="15">
        <v>0.25</v>
      </c>
      <c r="F21" s="16"/>
      <c r="G21" s="14">
        <f t="shared" si="1"/>
        <v>0</v>
      </c>
    </row>
    <row r="22" spans="2:7" s="2" customFormat="1" thickBot="1" x14ac:dyDescent="0.25">
      <c r="B22" s="30"/>
      <c r="C22" s="31"/>
      <c r="D22" s="32"/>
      <c r="E22" s="33"/>
      <c r="F22" s="34"/>
      <c r="G22" s="35">
        <f>ROUND(SUM(G5:G11)+SUM(G13:G21),2)</f>
        <v>0</v>
      </c>
    </row>
    <row r="23" spans="2:7" s="2" customFormat="1" ht="12" x14ac:dyDescent="0.2">
      <c r="B23" s="3"/>
      <c r="E23" s="13"/>
      <c r="F23" s="13"/>
      <c r="G23" s="13"/>
    </row>
  </sheetData>
  <mergeCells count="3">
    <mergeCell ref="B4:G4"/>
    <mergeCell ref="B12:G12"/>
    <mergeCell ref="B1:G1"/>
  </mergeCells>
  <pageMargins left="0.7" right="0.3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3"/>
  <sheetViews>
    <sheetView topLeftCell="A76" zoomScalePageLayoutView="85" workbookViewId="0">
      <selection activeCell="E74" sqref="E74"/>
    </sheetView>
  </sheetViews>
  <sheetFormatPr defaultRowHeight="12" x14ac:dyDescent="0.2"/>
  <cols>
    <col min="1" max="1" width="2" style="52" customWidth="1"/>
    <col min="2" max="2" width="8.42578125" style="71" customWidth="1"/>
    <col min="3" max="3" width="40.7109375" style="72" customWidth="1"/>
    <col min="4" max="4" width="6.7109375" style="71" customWidth="1"/>
    <col min="5" max="5" width="9.7109375" style="70" customWidth="1"/>
    <col min="6" max="6" width="9.28515625" style="69" customWidth="1"/>
    <col min="7" max="7" width="17.7109375" style="69" customWidth="1"/>
    <col min="8" max="16384" width="9.140625" style="52"/>
  </cols>
  <sheetData>
    <row r="1" spans="2:7" ht="12.75" x14ac:dyDescent="0.2">
      <c r="B1" s="52"/>
      <c r="C1" s="73"/>
      <c r="D1" s="52"/>
      <c r="E1" s="74"/>
      <c r="F1" s="75"/>
    </row>
    <row r="2" spans="2:7" s="2" customFormat="1" ht="55.5" customHeight="1" x14ac:dyDescent="0.2">
      <c r="B2" s="167" t="s">
        <v>93</v>
      </c>
      <c r="C2" s="167"/>
      <c r="D2" s="167"/>
      <c r="E2" s="167"/>
      <c r="F2" s="167"/>
      <c r="G2" s="167"/>
    </row>
    <row r="3" spans="2:7" s="2" customFormat="1" ht="37.5" customHeight="1" x14ac:dyDescent="0.2">
      <c r="B3" s="167" t="s">
        <v>94</v>
      </c>
      <c r="C3" s="167"/>
      <c r="D3" s="167"/>
      <c r="E3" s="167"/>
      <c r="F3" s="167"/>
      <c r="G3" s="167"/>
    </row>
    <row r="4" spans="2:7" s="2" customFormat="1" ht="18.75" x14ac:dyDescent="0.2">
      <c r="B4" s="167" t="s">
        <v>143</v>
      </c>
      <c r="C4" s="167"/>
      <c r="D4" s="167"/>
      <c r="E4" s="167"/>
      <c r="F4" s="167"/>
      <c r="G4" s="167"/>
    </row>
    <row r="5" spans="2:7" s="2" customFormat="1" ht="12.75" x14ac:dyDescent="0.2">
      <c r="B5" s="3"/>
      <c r="C5" s="10"/>
      <c r="E5" s="11"/>
      <c r="F5" s="12"/>
      <c r="G5" s="13"/>
    </row>
    <row r="6" spans="2:7" s="2" customFormat="1" ht="15.75" x14ac:dyDescent="0.2">
      <c r="B6" s="168" t="s">
        <v>95</v>
      </c>
      <c r="C6" s="168"/>
      <c r="D6" s="168"/>
      <c r="E6" s="168"/>
      <c r="F6" s="168"/>
      <c r="G6" s="168"/>
    </row>
    <row r="7" spans="2:7" ht="12.75" thickBot="1" x14ac:dyDescent="0.25"/>
    <row r="8" spans="2:7" ht="32.25" thickBot="1" x14ac:dyDescent="0.25">
      <c r="B8" s="76" t="s">
        <v>10</v>
      </c>
      <c r="C8" s="77" t="s">
        <v>0</v>
      </c>
      <c r="D8" s="77" t="s">
        <v>11</v>
      </c>
      <c r="E8" s="78" t="s">
        <v>1</v>
      </c>
      <c r="F8" s="79" t="s">
        <v>101</v>
      </c>
      <c r="G8" s="80" t="s">
        <v>102</v>
      </c>
    </row>
    <row r="9" spans="2:7" ht="12.75" thickBot="1" x14ac:dyDescent="0.25">
      <c r="B9" s="179" t="s">
        <v>144</v>
      </c>
      <c r="C9" s="180"/>
      <c r="D9" s="180"/>
      <c r="E9" s="180"/>
      <c r="F9" s="180"/>
      <c r="G9" s="81"/>
    </row>
    <row r="10" spans="2:7" s="65" customFormat="1" ht="24.75" thickTop="1" x14ac:dyDescent="0.2">
      <c r="B10" s="57">
        <v>1</v>
      </c>
      <c r="C10" s="62" t="s">
        <v>128</v>
      </c>
      <c r="D10" s="55" t="s">
        <v>2</v>
      </c>
      <c r="E10" s="61">
        <v>3585</v>
      </c>
      <c r="F10" s="66"/>
      <c r="G10" s="59">
        <f t="shared" ref="G10:G22" si="0">ROUND((E10*F10),2)</f>
        <v>0</v>
      </c>
    </row>
    <row r="11" spans="2:7" x14ac:dyDescent="0.2">
      <c r="B11" s="57">
        <v>2</v>
      </c>
      <c r="C11" s="62" t="s">
        <v>126</v>
      </c>
      <c r="D11" s="55" t="s">
        <v>2</v>
      </c>
      <c r="E11" s="61">
        <v>189</v>
      </c>
      <c r="F11" s="60"/>
      <c r="G11" s="59">
        <f t="shared" si="0"/>
        <v>0</v>
      </c>
    </row>
    <row r="12" spans="2:7" ht="24" x14ac:dyDescent="0.2">
      <c r="B12" s="57">
        <v>3</v>
      </c>
      <c r="C12" s="62" t="s">
        <v>285</v>
      </c>
      <c r="D12" s="55" t="s">
        <v>2</v>
      </c>
      <c r="E12" s="61">
        <v>189</v>
      </c>
      <c r="F12" s="60"/>
      <c r="G12" s="59">
        <f t="shared" si="0"/>
        <v>0</v>
      </c>
    </row>
    <row r="13" spans="2:7" ht="36" x14ac:dyDescent="0.2">
      <c r="B13" s="57">
        <v>4</v>
      </c>
      <c r="C13" s="62" t="s">
        <v>125</v>
      </c>
      <c r="D13" s="55" t="s">
        <v>2</v>
      </c>
      <c r="E13" s="61">
        <v>3774</v>
      </c>
      <c r="F13" s="60"/>
      <c r="G13" s="59">
        <f t="shared" si="0"/>
        <v>0</v>
      </c>
    </row>
    <row r="14" spans="2:7" ht="24" x14ac:dyDescent="0.2">
      <c r="B14" s="57">
        <v>5</v>
      </c>
      <c r="C14" s="56" t="s">
        <v>124</v>
      </c>
      <c r="D14" s="55" t="s">
        <v>2</v>
      </c>
      <c r="E14" s="61">
        <v>3774</v>
      </c>
      <c r="F14" s="60"/>
      <c r="G14" s="59">
        <f t="shared" si="0"/>
        <v>0</v>
      </c>
    </row>
    <row r="15" spans="2:7" ht="24" x14ac:dyDescent="0.2">
      <c r="B15" s="57">
        <v>6</v>
      </c>
      <c r="C15" s="56" t="s">
        <v>123</v>
      </c>
      <c r="D15" s="55" t="s">
        <v>6</v>
      </c>
      <c r="E15" s="61">
        <v>6628</v>
      </c>
      <c r="F15" s="60"/>
      <c r="G15" s="59">
        <f t="shared" si="0"/>
        <v>0</v>
      </c>
    </row>
    <row r="16" spans="2:7" ht="24" x14ac:dyDescent="0.2">
      <c r="B16" s="57">
        <v>7</v>
      </c>
      <c r="C16" s="56" t="s">
        <v>286</v>
      </c>
      <c r="D16" s="55" t="s">
        <v>2</v>
      </c>
      <c r="E16" s="61">
        <v>1936</v>
      </c>
      <c r="F16" s="60"/>
      <c r="G16" s="59">
        <f t="shared" si="0"/>
        <v>0</v>
      </c>
    </row>
    <row r="17" spans="2:7" ht="24" x14ac:dyDescent="0.2">
      <c r="B17" s="57">
        <v>8</v>
      </c>
      <c r="C17" s="62" t="s">
        <v>287</v>
      </c>
      <c r="D17" s="55" t="s">
        <v>2</v>
      </c>
      <c r="E17" s="61">
        <v>1609</v>
      </c>
      <c r="F17" s="60"/>
      <c r="G17" s="59">
        <f t="shared" si="0"/>
        <v>0</v>
      </c>
    </row>
    <row r="18" spans="2:7" ht="24" x14ac:dyDescent="0.2">
      <c r="B18" s="57">
        <v>9</v>
      </c>
      <c r="C18" s="56" t="s">
        <v>146</v>
      </c>
      <c r="D18" s="55" t="s">
        <v>4</v>
      </c>
      <c r="E18" s="61">
        <v>58</v>
      </c>
      <c r="F18" s="60"/>
      <c r="G18" s="59">
        <f t="shared" si="0"/>
        <v>0</v>
      </c>
    </row>
    <row r="19" spans="2:7" ht="24" x14ac:dyDescent="0.2">
      <c r="B19" s="57">
        <v>10</v>
      </c>
      <c r="C19" s="62" t="s">
        <v>147</v>
      </c>
      <c r="D19" s="55" t="s">
        <v>9</v>
      </c>
      <c r="E19" s="61">
        <v>17.3</v>
      </c>
      <c r="F19" s="60"/>
      <c r="G19" s="59">
        <f t="shared" si="0"/>
        <v>0</v>
      </c>
    </row>
    <row r="20" spans="2:7" ht="24" x14ac:dyDescent="0.2">
      <c r="B20" s="57">
        <v>11</v>
      </c>
      <c r="C20" s="62" t="s">
        <v>147</v>
      </c>
      <c r="D20" s="55" t="s">
        <v>9</v>
      </c>
      <c r="E20" s="61">
        <v>20.5</v>
      </c>
      <c r="F20" s="60"/>
      <c r="G20" s="59">
        <f t="shared" si="0"/>
        <v>0</v>
      </c>
    </row>
    <row r="21" spans="2:7" ht="24" x14ac:dyDescent="0.2">
      <c r="B21" s="57">
        <v>12</v>
      </c>
      <c r="C21" s="62" t="s">
        <v>147</v>
      </c>
      <c r="D21" s="55" t="s">
        <v>9</v>
      </c>
      <c r="E21" s="61">
        <v>17</v>
      </c>
      <c r="F21" s="60"/>
      <c r="G21" s="59">
        <f t="shared" si="0"/>
        <v>0</v>
      </c>
    </row>
    <row r="22" spans="2:7" ht="36.75" thickBot="1" x14ac:dyDescent="0.25">
      <c r="B22" s="57">
        <v>13</v>
      </c>
      <c r="C22" s="62" t="s">
        <v>148</v>
      </c>
      <c r="D22" s="55" t="s">
        <v>6</v>
      </c>
      <c r="E22" s="61">
        <v>10</v>
      </c>
      <c r="F22" s="60"/>
      <c r="G22" s="59">
        <f t="shared" si="0"/>
        <v>0</v>
      </c>
    </row>
    <row r="23" spans="2:7" ht="16.5" customHeight="1" thickBot="1" x14ac:dyDescent="0.25">
      <c r="B23" s="174" t="s">
        <v>149</v>
      </c>
      <c r="C23" s="175"/>
      <c r="D23" s="175"/>
      <c r="E23" s="175"/>
      <c r="F23" s="175"/>
      <c r="G23" s="81"/>
    </row>
    <row r="24" spans="2:7" s="65" customFormat="1" ht="30" customHeight="1" thickTop="1" x14ac:dyDescent="0.2">
      <c r="B24" s="57">
        <v>1</v>
      </c>
      <c r="C24" s="62" t="s">
        <v>150</v>
      </c>
      <c r="D24" s="55" t="s">
        <v>9</v>
      </c>
      <c r="E24" s="61">
        <v>624</v>
      </c>
      <c r="F24" s="60"/>
      <c r="G24" s="59">
        <f t="shared" ref="G24:G55" si="1">ROUND((E24*F24),2)</f>
        <v>0</v>
      </c>
    </row>
    <row r="25" spans="2:7" ht="24" x14ac:dyDescent="0.2">
      <c r="B25" s="57">
        <v>2</v>
      </c>
      <c r="C25" s="62" t="s">
        <v>151</v>
      </c>
      <c r="D25" s="55" t="s">
        <v>9</v>
      </c>
      <c r="E25" s="61">
        <v>378</v>
      </c>
      <c r="F25" s="60"/>
      <c r="G25" s="59">
        <f t="shared" si="1"/>
        <v>0</v>
      </c>
    </row>
    <row r="26" spans="2:7" x14ac:dyDescent="0.2">
      <c r="B26" s="57">
        <v>3</v>
      </c>
      <c r="C26" s="62" t="s">
        <v>152</v>
      </c>
      <c r="D26" s="55" t="s">
        <v>9</v>
      </c>
      <c r="E26" s="61">
        <v>1356</v>
      </c>
      <c r="F26" s="60"/>
      <c r="G26" s="59">
        <f t="shared" si="1"/>
        <v>0</v>
      </c>
    </row>
    <row r="27" spans="2:7" x14ac:dyDescent="0.2">
      <c r="B27" s="57">
        <v>4</v>
      </c>
      <c r="C27" s="62" t="s">
        <v>153</v>
      </c>
      <c r="D27" s="55" t="s">
        <v>9</v>
      </c>
      <c r="E27" s="61">
        <v>80</v>
      </c>
      <c r="F27" s="60"/>
      <c r="G27" s="59">
        <f t="shared" si="1"/>
        <v>0</v>
      </c>
    </row>
    <row r="28" spans="2:7" x14ac:dyDescent="0.2">
      <c r="B28" s="57">
        <v>5</v>
      </c>
      <c r="C28" s="62" t="s">
        <v>154</v>
      </c>
      <c r="D28" s="55" t="s">
        <v>9</v>
      </c>
      <c r="E28" s="61">
        <v>532</v>
      </c>
      <c r="F28" s="60"/>
      <c r="G28" s="59">
        <f t="shared" si="1"/>
        <v>0</v>
      </c>
    </row>
    <row r="29" spans="2:7" x14ac:dyDescent="0.2">
      <c r="B29" s="57">
        <v>6</v>
      </c>
      <c r="C29" s="62" t="s">
        <v>155</v>
      </c>
      <c r="D29" s="55" t="s">
        <v>9</v>
      </c>
      <c r="E29" s="61">
        <v>33</v>
      </c>
      <c r="F29" s="60"/>
      <c r="G29" s="59">
        <f t="shared" si="1"/>
        <v>0</v>
      </c>
    </row>
    <row r="30" spans="2:7" x14ac:dyDescent="0.2">
      <c r="B30" s="57">
        <v>7</v>
      </c>
      <c r="C30" s="62" t="s">
        <v>141</v>
      </c>
      <c r="D30" s="55" t="s">
        <v>9</v>
      </c>
      <c r="E30" s="61">
        <v>95</v>
      </c>
      <c r="F30" s="60"/>
      <c r="G30" s="59">
        <f t="shared" si="1"/>
        <v>0</v>
      </c>
    </row>
    <row r="31" spans="2:7" x14ac:dyDescent="0.2">
      <c r="B31" s="57">
        <v>8</v>
      </c>
      <c r="C31" s="62" t="s">
        <v>156</v>
      </c>
      <c r="D31" s="55" t="s">
        <v>9</v>
      </c>
      <c r="E31" s="61">
        <v>5</v>
      </c>
      <c r="F31" s="60"/>
      <c r="G31" s="59">
        <f t="shared" si="1"/>
        <v>0</v>
      </c>
    </row>
    <row r="32" spans="2:7" x14ac:dyDescent="0.2">
      <c r="B32" s="57">
        <v>9</v>
      </c>
      <c r="C32" s="62" t="s">
        <v>157</v>
      </c>
      <c r="D32" s="55" t="s">
        <v>4</v>
      </c>
      <c r="E32" s="61">
        <v>2</v>
      </c>
      <c r="F32" s="60"/>
      <c r="G32" s="59">
        <f t="shared" si="1"/>
        <v>0</v>
      </c>
    </row>
    <row r="33" spans="2:7" s="82" customFormat="1" x14ac:dyDescent="0.2">
      <c r="B33" s="57">
        <v>10</v>
      </c>
      <c r="C33" s="62" t="s">
        <v>158</v>
      </c>
      <c r="D33" s="55" t="s">
        <v>4</v>
      </c>
      <c r="E33" s="61">
        <v>2</v>
      </c>
      <c r="F33" s="60"/>
      <c r="G33" s="59">
        <f t="shared" si="1"/>
        <v>0</v>
      </c>
    </row>
    <row r="34" spans="2:7" x14ac:dyDescent="0.2">
      <c r="B34" s="57">
        <v>11</v>
      </c>
      <c r="C34" s="62" t="s">
        <v>159</v>
      </c>
      <c r="D34" s="55" t="s">
        <v>4</v>
      </c>
      <c r="E34" s="61">
        <v>4</v>
      </c>
      <c r="F34" s="60"/>
      <c r="G34" s="59">
        <f t="shared" si="1"/>
        <v>0</v>
      </c>
    </row>
    <row r="35" spans="2:7" x14ac:dyDescent="0.2">
      <c r="B35" s="57">
        <v>12</v>
      </c>
      <c r="C35" s="62" t="s">
        <v>160</v>
      </c>
      <c r="D35" s="55" t="s">
        <v>4</v>
      </c>
      <c r="E35" s="61">
        <v>3</v>
      </c>
      <c r="F35" s="60"/>
      <c r="G35" s="59">
        <f t="shared" si="1"/>
        <v>0</v>
      </c>
    </row>
    <row r="36" spans="2:7" x14ac:dyDescent="0.2">
      <c r="B36" s="57">
        <v>13</v>
      </c>
      <c r="C36" s="62" t="s">
        <v>161</v>
      </c>
      <c r="D36" s="55" t="s">
        <v>4</v>
      </c>
      <c r="E36" s="61">
        <v>1</v>
      </c>
      <c r="F36" s="60"/>
      <c r="G36" s="59">
        <f t="shared" si="1"/>
        <v>0</v>
      </c>
    </row>
    <row r="37" spans="2:7" ht="24" x14ac:dyDescent="0.2">
      <c r="B37" s="57">
        <v>14</v>
      </c>
      <c r="C37" s="62" t="s">
        <v>162</v>
      </c>
      <c r="D37" s="55" t="s">
        <v>4</v>
      </c>
      <c r="E37" s="61">
        <v>1</v>
      </c>
      <c r="F37" s="60"/>
      <c r="G37" s="59">
        <f t="shared" si="1"/>
        <v>0</v>
      </c>
    </row>
    <row r="38" spans="2:7" ht="24" x14ac:dyDescent="0.2">
      <c r="B38" s="57">
        <v>15</v>
      </c>
      <c r="C38" s="62" t="s">
        <v>163</v>
      </c>
      <c r="D38" s="55" t="s">
        <v>4</v>
      </c>
      <c r="E38" s="61">
        <v>13</v>
      </c>
      <c r="F38" s="60"/>
      <c r="G38" s="59">
        <f t="shared" si="1"/>
        <v>0</v>
      </c>
    </row>
    <row r="39" spans="2:7" ht="24" x14ac:dyDescent="0.2">
      <c r="B39" s="57">
        <v>16</v>
      </c>
      <c r="C39" s="62" t="s">
        <v>164</v>
      </c>
      <c r="D39" s="55" t="s">
        <v>4</v>
      </c>
      <c r="E39" s="61">
        <v>5</v>
      </c>
      <c r="F39" s="60"/>
      <c r="G39" s="59">
        <f t="shared" si="1"/>
        <v>0</v>
      </c>
    </row>
    <row r="40" spans="2:7" x14ac:dyDescent="0.2">
      <c r="B40" s="57">
        <v>17</v>
      </c>
      <c r="C40" s="62" t="s">
        <v>165</v>
      </c>
      <c r="D40" s="55" t="s">
        <v>4</v>
      </c>
      <c r="E40" s="61">
        <v>10</v>
      </c>
      <c r="F40" s="60"/>
      <c r="G40" s="59">
        <f t="shared" si="1"/>
        <v>0</v>
      </c>
    </row>
    <row r="41" spans="2:7" ht="24" x14ac:dyDescent="0.2">
      <c r="B41" s="57">
        <v>18</v>
      </c>
      <c r="C41" s="62" t="s">
        <v>166</v>
      </c>
      <c r="D41" s="55" t="s">
        <v>4</v>
      </c>
      <c r="E41" s="61">
        <v>2</v>
      </c>
      <c r="F41" s="60"/>
      <c r="G41" s="59">
        <f t="shared" si="1"/>
        <v>0</v>
      </c>
    </row>
    <row r="42" spans="2:7" ht="24" x14ac:dyDescent="0.2">
      <c r="B42" s="57">
        <v>19</v>
      </c>
      <c r="C42" s="62" t="s">
        <v>167</v>
      </c>
      <c r="D42" s="55" t="s">
        <v>4</v>
      </c>
      <c r="E42" s="61">
        <v>7</v>
      </c>
      <c r="F42" s="60"/>
      <c r="G42" s="59">
        <f t="shared" si="1"/>
        <v>0</v>
      </c>
    </row>
    <row r="43" spans="2:7" ht="24" x14ac:dyDescent="0.2">
      <c r="B43" s="57">
        <v>20</v>
      </c>
      <c r="C43" s="62" t="s">
        <v>168</v>
      </c>
      <c r="D43" s="55" t="s">
        <v>4</v>
      </c>
      <c r="E43" s="61">
        <v>12</v>
      </c>
      <c r="F43" s="60"/>
      <c r="G43" s="59">
        <f t="shared" si="1"/>
        <v>0</v>
      </c>
    </row>
    <row r="44" spans="2:7" ht="24" x14ac:dyDescent="0.2">
      <c r="B44" s="57">
        <v>21</v>
      </c>
      <c r="C44" s="62" t="s">
        <v>169</v>
      </c>
      <c r="D44" s="55" t="s">
        <v>4</v>
      </c>
      <c r="E44" s="61">
        <v>1</v>
      </c>
      <c r="F44" s="60"/>
      <c r="G44" s="59">
        <f t="shared" si="1"/>
        <v>0</v>
      </c>
    </row>
    <row r="45" spans="2:7" x14ac:dyDescent="0.2">
      <c r="B45" s="57">
        <v>22</v>
      </c>
      <c r="C45" s="62" t="s">
        <v>170</v>
      </c>
      <c r="D45" s="55" t="s">
        <v>4</v>
      </c>
      <c r="E45" s="61">
        <v>7</v>
      </c>
      <c r="F45" s="60"/>
      <c r="G45" s="59">
        <f t="shared" si="1"/>
        <v>0</v>
      </c>
    </row>
    <row r="46" spans="2:7" x14ac:dyDescent="0.2">
      <c r="B46" s="57">
        <v>23</v>
      </c>
      <c r="C46" s="62" t="s">
        <v>171</v>
      </c>
      <c r="D46" s="55" t="s">
        <v>4</v>
      </c>
      <c r="E46" s="61">
        <v>3</v>
      </c>
      <c r="F46" s="60"/>
      <c r="G46" s="59">
        <f t="shared" si="1"/>
        <v>0</v>
      </c>
    </row>
    <row r="47" spans="2:7" ht="24" x14ac:dyDescent="0.2">
      <c r="B47" s="57">
        <v>24</v>
      </c>
      <c r="C47" s="62" t="s">
        <v>172</v>
      </c>
      <c r="D47" s="55" t="s">
        <v>4</v>
      </c>
      <c r="E47" s="61">
        <v>8</v>
      </c>
      <c r="F47" s="60"/>
      <c r="G47" s="59">
        <f t="shared" si="1"/>
        <v>0</v>
      </c>
    </row>
    <row r="48" spans="2:7" ht="24" x14ac:dyDescent="0.2">
      <c r="B48" s="57">
        <v>25</v>
      </c>
      <c r="C48" s="62" t="s">
        <v>173</v>
      </c>
      <c r="D48" s="55" t="s">
        <v>4</v>
      </c>
      <c r="E48" s="61">
        <v>11</v>
      </c>
      <c r="F48" s="60"/>
      <c r="G48" s="59">
        <f t="shared" si="1"/>
        <v>0</v>
      </c>
    </row>
    <row r="49" spans="2:7" x14ac:dyDescent="0.2">
      <c r="B49" s="57">
        <v>26</v>
      </c>
      <c r="C49" s="62" t="s">
        <v>174</v>
      </c>
      <c r="D49" s="55" t="s">
        <v>4</v>
      </c>
      <c r="E49" s="61">
        <v>14</v>
      </c>
      <c r="F49" s="60"/>
      <c r="G49" s="59">
        <f t="shared" si="1"/>
        <v>0</v>
      </c>
    </row>
    <row r="50" spans="2:7" x14ac:dyDescent="0.2">
      <c r="B50" s="57">
        <v>27</v>
      </c>
      <c r="C50" s="62" t="s">
        <v>175</v>
      </c>
      <c r="D50" s="55" t="s">
        <v>4</v>
      </c>
      <c r="E50" s="61">
        <v>1</v>
      </c>
      <c r="F50" s="60"/>
      <c r="G50" s="59">
        <f t="shared" si="1"/>
        <v>0</v>
      </c>
    </row>
    <row r="51" spans="2:7" x14ac:dyDescent="0.2">
      <c r="B51" s="57">
        <v>28</v>
      </c>
      <c r="C51" s="62" t="s">
        <v>176</v>
      </c>
      <c r="D51" s="55" t="s">
        <v>4</v>
      </c>
      <c r="E51" s="61">
        <v>2</v>
      </c>
      <c r="F51" s="60"/>
      <c r="G51" s="59">
        <f t="shared" si="1"/>
        <v>0</v>
      </c>
    </row>
    <row r="52" spans="2:7" x14ac:dyDescent="0.2">
      <c r="B52" s="57">
        <v>29</v>
      </c>
      <c r="C52" s="62" t="s">
        <v>177</v>
      </c>
      <c r="D52" s="55" t="s">
        <v>4</v>
      </c>
      <c r="E52" s="61">
        <v>4</v>
      </c>
      <c r="F52" s="60"/>
      <c r="G52" s="59">
        <f t="shared" si="1"/>
        <v>0</v>
      </c>
    </row>
    <row r="53" spans="2:7" x14ac:dyDescent="0.2">
      <c r="B53" s="57">
        <v>30</v>
      </c>
      <c r="C53" s="62" t="s">
        <v>178</v>
      </c>
      <c r="D53" s="55" t="s">
        <v>4</v>
      </c>
      <c r="E53" s="61">
        <v>2</v>
      </c>
      <c r="F53" s="60"/>
      <c r="G53" s="59">
        <f t="shared" si="1"/>
        <v>0</v>
      </c>
    </row>
    <row r="54" spans="2:7" x14ac:dyDescent="0.2">
      <c r="B54" s="57">
        <v>31</v>
      </c>
      <c r="C54" s="62" t="s">
        <v>179</v>
      </c>
      <c r="D54" s="55" t="s">
        <v>4</v>
      </c>
      <c r="E54" s="61">
        <v>8</v>
      </c>
      <c r="F54" s="60"/>
      <c r="G54" s="59">
        <f t="shared" si="1"/>
        <v>0</v>
      </c>
    </row>
    <row r="55" spans="2:7" ht="24" x14ac:dyDescent="0.2">
      <c r="B55" s="57">
        <v>32</v>
      </c>
      <c r="C55" s="62" t="s">
        <v>180</v>
      </c>
      <c r="D55" s="55" t="s">
        <v>4</v>
      </c>
      <c r="E55" s="61">
        <v>3</v>
      </c>
      <c r="F55" s="60"/>
      <c r="G55" s="59">
        <f t="shared" si="1"/>
        <v>0</v>
      </c>
    </row>
    <row r="56" spans="2:7" ht="24" x14ac:dyDescent="0.2">
      <c r="B56" s="57">
        <v>33</v>
      </c>
      <c r="C56" s="62" t="s">
        <v>181</v>
      </c>
      <c r="D56" s="55" t="s">
        <v>4</v>
      </c>
      <c r="E56" s="61">
        <v>2</v>
      </c>
      <c r="F56" s="60"/>
      <c r="G56" s="59">
        <f t="shared" ref="G56:G87" si="2">ROUND((E56*F56),2)</f>
        <v>0</v>
      </c>
    </row>
    <row r="57" spans="2:7" ht="24" x14ac:dyDescent="0.2">
      <c r="B57" s="57">
        <v>34</v>
      </c>
      <c r="C57" s="62" t="s">
        <v>182</v>
      </c>
      <c r="D57" s="55" t="s">
        <v>4</v>
      </c>
      <c r="E57" s="61">
        <v>7</v>
      </c>
      <c r="F57" s="60"/>
      <c r="G57" s="59">
        <f t="shared" si="2"/>
        <v>0</v>
      </c>
    </row>
    <row r="58" spans="2:7" ht="24" x14ac:dyDescent="0.2">
      <c r="B58" s="57">
        <v>35</v>
      </c>
      <c r="C58" s="62" t="s">
        <v>183</v>
      </c>
      <c r="D58" s="55" t="s">
        <v>4</v>
      </c>
      <c r="E58" s="61">
        <v>17</v>
      </c>
      <c r="F58" s="60"/>
      <c r="G58" s="59">
        <f t="shared" si="2"/>
        <v>0</v>
      </c>
    </row>
    <row r="59" spans="2:7" ht="24" x14ac:dyDescent="0.2">
      <c r="B59" s="57">
        <v>36</v>
      </c>
      <c r="C59" s="62" t="s">
        <v>184</v>
      </c>
      <c r="D59" s="55" t="s">
        <v>4</v>
      </c>
      <c r="E59" s="61">
        <v>5</v>
      </c>
      <c r="F59" s="60"/>
      <c r="G59" s="59">
        <f t="shared" si="2"/>
        <v>0</v>
      </c>
    </row>
    <row r="60" spans="2:7" ht="24" x14ac:dyDescent="0.2">
      <c r="B60" s="57">
        <v>37</v>
      </c>
      <c r="C60" s="62" t="s">
        <v>185</v>
      </c>
      <c r="D60" s="55" t="s">
        <v>4</v>
      </c>
      <c r="E60" s="61">
        <v>1</v>
      </c>
      <c r="F60" s="60"/>
      <c r="G60" s="59">
        <f t="shared" si="2"/>
        <v>0</v>
      </c>
    </row>
    <row r="61" spans="2:7" ht="24" x14ac:dyDescent="0.2">
      <c r="B61" s="57">
        <v>38</v>
      </c>
      <c r="C61" s="62" t="s">
        <v>186</v>
      </c>
      <c r="D61" s="55" t="s">
        <v>4</v>
      </c>
      <c r="E61" s="61">
        <v>1</v>
      </c>
      <c r="F61" s="60"/>
      <c r="G61" s="59">
        <f t="shared" si="2"/>
        <v>0</v>
      </c>
    </row>
    <row r="62" spans="2:7" ht="24" x14ac:dyDescent="0.2">
      <c r="B62" s="57">
        <v>39</v>
      </c>
      <c r="C62" s="62" t="s">
        <v>187</v>
      </c>
      <c r="D62" s="55" t="s">
        <v>4</v>
      </c>
      <c r="E62" s="61">
        <v>1</v>
      </c>
      <c r="F62" s="60"/>
      <c r="G62" s="59">
        <f t="shared" si="2"/>
        <v>0</v>
      </c>
    </row>
    <row r="63" spans="2:7" x14ac:dyDescent="0.2">
      <c r="B63" s="57">
        <v>40</v>
      </c>
      <c r="C63" s="62" t="s">
        <v>188</v>
      </c>
      <c r="D63" s="55" t="s">
        <v>4</v>
      </c>
      <c r="E63" s="61">
        <v>3</v>
      </c>
      <c r="F63" s="60"/>
      <c r="G63" s="59">
        <f t="shared" si="2"/>
        <v>0</v>
      </c>
    </row>
    <row r="64" spans="2:7" x14ac:dyDescent="0.2">
      <c r="B64" s="57">
        <v>41</v>
      </c>
      <c r="C64" s="62" t="s">
        <v>189</v>
      </c>
      <c r="D64" s="55" t="s">
        <v>4</v>
      </c>
      <c r="E64" s="61">
        <v>4</v>
      </c>
      <c r="F64" s="60"/>
      <c r="G64" s="59">
        <f t="shared" si="2"/>
        <v>0</v>
      </c>
    </row>
    <row r="65" spans="2:7" x14ac:dyDescent="0.2">
      <c r="B65" s="57">
        <v>42</v>
      </c>
      <c r="C65" s="62" t="s">
        <v>190</v>
      </c>
      <c r="D65" s="55" t="s">
        <v>4</v>
      </c>
      <c r="E65" s="61">
        <v>9</v>
      </c>
      <c r="F65" s="60"/>
      <c r="G65" s="59">
        <f t="shared" si="2"/>
        <v>0</v>
      </c>
    </row>
    <row r="66" spans="2:7" x14ac:dyDescent="0.2">
      <c r="B66" s="57">
        <v>43</v>
      </c>
      <c r="C66" s="62" t="s">
        <v>191</v>
      </c>
      <c r="D66" s="55" t="s">
        <v>4</v>
      </c>
      <c r="E66" s="61">
        <v>4</v>
      </c>
      <c r="F66" s="60"/>
      <c r="G66" s="59">
        <f t="shared" si="2"/>
        <v>0</v>
      </c>
    </row>
    <row r="67" spans="2:7" x14ac:dyDescent="0.2">
      <c r="B67" s="57">
        <v>44</v>
      </c>
      <c r="C67" s="62" t="s">
        <v>192</v>
      </c>
      <c r="D67" s="55" t="s">
        <v>4</v>
      </c>
      <c r="E67" s="61">
        <v>8</v>
      </c>
      <c r="F67" s="60"/>
      <c r="G67" s="59">
        <f t="shared" si="2"/>
        <v>0</v>
      </c>
    </row>
    <row r="68" spans="2:7" x14ac:dyDescent="0.2">
      <c r="B68" s="57">
        <v>45</v>
      </c>
      <c r="C68" s="62" t="s">
        <v>193</v>
      </c>
      <c r="D68" s="55" t="s">
        <v>4</v>
      </c>
      <c r="E68" s="61">
        <v>2</v>
      </c>
      <c r="F68" s="60"/>
      <c r="G68" s="59">
        <f t="shared" si="2"/>
        <v>0</v>
      </c>
    </row>
    <row r="69" spans="2:7" x14ac:dyDescent="0.2">
      <c r="B69" s="57">
        <v>46</v>
      </c>
      <c r="C69" s="62" t="s">
        <v>194</v>
      </c>
      <c r="D69" s="55" t="s">
        <v>4</v>
      </c>
      <c r="E69" s="61">
        <v>13</v>
      </c>
      <c r="F69" s="60"/>
      <c r="G69" s="59">
        <f t="shared" si="2"/>
        <v>0</v>
      </c>
    </row>
    <row r="70" spans="2:7" x14ac:dyDescent="0.2">
      <c r="B70" s="57">
        <v>47</v>
      </c>
      <c r="C70" s="62" t="s">
        <v>195</v>
      </c>
      <c r="D70" s="55" t="s">
        <v>4</v>
      </c>
      <c r="E70" s="61">
        <v>12</v>
      </c>
      <c r="F70" s="60"/>
      <c r="G70" s="59">
        <f t="shared" si="2"/>
        <v>0</v>
      </c>
    </row>
    <row r="71" spans="2:7" x14ac:dyDescent="0.2">
      <c r="B71" s="57">
        <v>48</v>
      </c>
      <c r="C71" s="62" t="s">
        <v>196</v>
      </c>
      <c r="D71" s="55" t="s">
        <v>4</v>
      </c>
      <c r="E71" s="61">
        <v>15</v>
      </c>
      <c r="F71" s="60"/>
      <c r="G71" s="59">
        <f t="shared" si="2"/>
        <v>0</v>
      </c>
    </row>
    <row r="72" spans="2:7" x14ac:dyDescent="0.2">
      <c r="B72" s="57">
        <v>49</v>
      </c>
      <c r="C72" s="62" t="s">
        <v>197</v>
      </c>
      <c r="D72" s="55" t="s">
        <v>4</v>
      </c>
      <c r="E72" s="61">
        <v>7</v>
      </c>
      <c r="F72" s="60"/>
      <c r="G72" s="59">
        <f t="shared" si="2"/>
        <v>0</v>
      </c>
    </row>
    <row r="73" spans="2:7" x14ac:dyDescent="0.2">
      <c r="B73" s="57">
        <v>50</v>
      </c>
      <c r="C73" s="62" t="s">
        <v>198</v>
      </c>
      <c r="D73" s="55" t="s">
        <v>4</v>
      </c>
      <c r="E73" s="61">
        <v>36</v>
      </c>
      <c r="F73" s="60"/>
      <c r="G73" s="59">
        <f t="shared" si="2"/>
        <v>0</v>
      </c>
    </row>
    <row r="74" spans="2:7" ht="24" x14ac:dyDescent="0.2">
      <c r="B74" s="57">
        <v>51</v>
      </c>
      <c r="C74" s="62" t="s">
        <v>199</v>
      </c>
      <c r="D74" s="55" t="s">
        <v>4</v>
      </c>
      <c r="E74" s="61">
        <v>12</v>
      </c>
      <c r="F74" s="60"/>
      <c r="G74" s="59">
        <f t="shared" si="2"/>
        <v>0</v>
      </c>
    </row>
    <row r="75" spans="2:7" ht="24" x14ac:dyDescent="0.2">
      <c r="B75" s="57">
        <v>52</v>
      </c>
      <c r="C75" s="62" t="s">
        <v>200</v>
      </c>
      <c r="D75" s="55" t="s">
        <v>4</v>
      </c>
      <c r="E75" s="61">
        <v>15</v>
      </c>
      <c r="F75" s="60"/>
      <c r="G75" s="59">
        <f t="shared" si="2"/>
        <v>0</v>
      </c>
    </row>
    <row r="76" spans="2:7" ht="24" x14ac:dyDescent="0.2">
      <c r="B76" s="57">
        <v>53</v>
      </c>
      <c r="C76" s="62" t="s">
        <v>201</v>
      </c>
      <c r="D76" s="55" t="s">
        <v>4</v>
      </c>
      <c r="E76" s="61">
        <v>7</v>
      </c>
      <c r="F76" s="60"/>
      <c r="G76" s="59">
        <f t="shared" si="2"/>
        <v>0</v>
      </c>
    </row>
    <row r="77" spans="2:7" ht="24" x14ac:dyDescent="0.2">
      <c r="B77" s="57">
        <v>54</v>
      </c>
      <c r="C77" s="62" t="s">
        <v>202</v>
      </c>
      <c r="D77" s="55" t="s">
        <v>4</v>
      </c>
      <c r="E77" s="61">
        <v>36</v>
      </c>
      <c r="F77" s="60"/>
      <c r="G77" s="59">
        <f t="shared" si="2"/>
        <v>0</v>
      </c>
    </row>
    <row r="78" spans="2:7" x14ac:dyDescent="0.2">
      <c r="B78" s="57">
        <v>55</v>
      </c>
      <c r="C78" s="62" t="s">
        <v>203</v>
      </c>
      <c r="D78" s="55" t="s">
        <v>4</v>
      </c>
      <c r="E78" s="61">
        <v>8</v>
      </c>
      <c r="F78" s="60"/>
      <c r="G78" s="59">
        <f t="shared" si="2"/>
        <v>0</v>
      </c>
    </row>
    <row r="79" spans="2:7" ht="24" x14ac:dyDescent="0.2">
      <c r="B79" s="57">
        <v>56</v>
      </c>
      <c r="C79" s="62" t="s">
        <v>204</v>
      </c>
      <c r="D79" s="55" t="s">
        <v>4</v>
      </c>
      <c r="E79" s="61">
        <v>10</v>
      </c>
      <c r="F79" s="60"/>
      <c r="G79" s="59">
        <f t="shared" si="2"/>
        <v>0</v>
      </c>
    </row>
    <row r="80" spans="2:7" ht="24" x14ac:dyDescent="0.2">
      <c r="B80" s="57">
        <v>57</v>
      </c>
      <c r="C80" s="62" t="s">
        <v>205</v>
      </c>
      <c r="D80" s="55" t="s">
        <v>4</v>
      </c>
      <c r="E80" s="61">
        <v>1</v>
      </c>
      <c r="F80" s="60"/>
      <c r="G80" s="59">
        <f t="shared" si="2"/>
        <v>0</v>
      </c>
    </row>
    <row r="81" spans="2:7" x14ac:dyDescent="0.2">
      <c r="B81" s="57">
        <v>58</v>
      </c>
      <c r="C81" s="62" t="s">
        <v>206</v>
      </c>
      <c r="D81" s="55" t="s">
        <v>4</v>
      </c>
      <c r="E81" s="61">
        <v>32</v>
      </c>
      <c r="F81" s="60"/>
      <c r="G81" s="59">
        <f t="shared" si="2"/>
        <v>0</v>
      </c>
    </row>
    <row r="82" spans="2:7" s="82" customFormat="1" ht="18" customHeight="1" x14ac:dyDescent="0.2">
      <c r="B82" s="57">
        <v>59</v>
      </c>
      <c r="C82" s="62" t="s">
        <v>207</v>
      </c>
      <c r="D82" s="55" t="s">
        <v>4</v>
      </c>
      <c r="E82" s="61">
        <v>20</v>
      </c>
      <c r="F82" s="60"/>
      <c r="G82" s="59">
        <f t="shared" si="2"/>
        <v>0</v>
      </c>
    </row>
    <row r="83" spans="2:7" ht="18" customHeight="1" x14ac:dyDescent="0.2">
      <c r="B83" s="57">
        <v>60</v>
      </c>
      <c r="C83" s="62" t="s">
        <v>208</v>
      </c>
      <c r="D83" s="64" t="s">
        <v>4</v>
      </c>
      <c r="E83" s="83">
        <v>6</v>
      </c>
      <c r="F83" s="60"/>
      <c r="G83" s="59">
        <f t="shared" si="2"/>
        <v>0</v>
      </c>
    </row>
    <row r="84" spans="2:7" ht="18" customHeight="1" x14ac:dyDescent="0.2">
      <c r="B84" s="57">
        <v>61</v>
      </c>
      <c r="C84" s="62" t="s">
        <v>209</v>
      </c>
      <c r="D84" s="55" t="s">
        <v>4</v>
      </c>
      <c r="E84" s="61">
        <v>11</v>
      </c>
      <c r="F84" s="60"/>
      <c r="G84" s="59">
        <f t="shared" si="2"/>
        <v>0</v>
      </c>
    </row>
    <row r="85" spans="2:7" ht="24" x14ac:dyDescent="0.2">
      <c r="B85" s="57">
        <v>62</v>
      </c>
      <c r="C85" s="62" t="s">
        <v>210</v>
      </c>
      <c r="D85" s="55" t="s">
        <v>4</v>
      </c>
      <c r="E85" s="61">
        <v>8</v>
      </c>
      <c r="F85" s="60"/>
      <c r="G85" s="59">
        <f t="shared" si="2"/>
        <v>0</v>
      </c>
    </row>
    <row r="86" spans="2:7" x14ac:dyDescent="0.2">
      <c r="B86" s="57">
        <v>63</v>
      </c>
      <c r="C86" s="62" t="s">
        <v>211</v>
      </c>
      <c r="D86" s="55" t="s">
        <v>4</v>
      </c>
      <c r="E86" s="61">
        <v>54</v>
      </c>
      <c r="F86" s="60"/>
      <c r="G86" s="59">
        <f t="shared" si="2"/>
        <v>0</v>
      </c>
    </row>
    <row r="87" spans="2:7" x14ac:dyDescent="0.2">
      <c r="B87" s="57">
        <v>64</v>
      </c>
      <c r="C87" s="62" t="s">
        <v>212</v>
      </c>
      <c r="D87" s="55" t="s">
        <v>4</v>
      </c>
      <c r="E87" s="61">
        <v>2</v>
      </c>
      <c r="F87" s="60"/>
      <c r="G87" s="59">
        <f t="shared" si="2"/>
        <v>0</v>
      </c>
    </row>
    <row r="88" spans="2:7" x14ac:dyDescent="0.2">
      <c r="B88" s="57">
        <v>65</v>
      </c>
      <c r="C88" s="62" t="s">
        <v>213</v>
      </c>
      <c r="D88" s="55" t="s">
        <v>4</v>
      </c>
      <c r="E88" s="61">
        <v>24</v>
      </c>
      <c r="F88" s="60"/>
      <c r="G88" s="59">
        <f t="shared" ref="G88:G108" si="3">ROUND((E88*F88),2)</f>
        <v>0</v>
      </c>
    </row>
    <row r="89" spans="2:7" x14ac:dyDescent="0.2">
      <c r="B89" s="57">
        <v>66</v>
      </c>
      <c r="C89" s="62" t="s">
        <v>214</v>
      </c>
      <c r="D89" s="55" t="s">
        <v>4</v>
      </c>
      <c r="E89" s="61">
        <v>46</v>
      </c>
      <c r="F89" s="60"/>
      <c r="G89" s="59">
        <f t="shared" si="3"/>
        <v>0</v>
      </c>
    </row>
    <row r="90" spans="2:7" x14ac:dyDescent="0.2">
      <c r="B90" s="57">
        <v>67</v>
      </c>
      <c r="C90" s="62" t="s">
        <v>215</v>
      </c>
      <c r="D90" s="55" t="s">
        <v>4</v>
      </c>
      <c r="E90" s="61">
        <v>41</v>
      </c>
      <c r="F90" s="60"/>
      <c r="G90" s="59">
        <f t="shared" si="3"/>
        <v>0</v>
      </c>
    </row>
    <row r="91" spans="2:7" x14ac:dyDescent="0.2">
      <c r="B91" s="57">
        <v>68</v>
      </c>
      <c r="C91" s="62" t="s">
        <v>216</v>
      </c>
      <c r="D91" s="55" t="s">
        <v>9</v>
      </c>
      <c r="E91" s="61">
        <v>983</v>
      </c>
      <c r="F91" s="60"/>
      <c r="G91" s="59">
        <f t="shared" si="3"/>
        <v>0</v>
      </c>
    </row>
    <row r="92" spans="2:7" ht="24" x14ac:dyDescent="0.2">
      <c r="B92" s="57">
        <v>69</v>
      </c>
      <c r="C92" s="62" t="s">
        <v>217</v>
      </c>
      <c r="D92" s="55" t="s">
        <v>9</v>
      </c>
      <c r="E92" s="61">
        <v>1356</v>
      </c>
      <c r="F92" s="60"/>
      <c r="G92" s="59">
        <f t="shared" si="3"/>
        <v>0</v>
      </c>
    </row>
    <row r="93" spans="2:7" ht="24" x14ac:dyDescent="0.2">
      <c r="B93" s="57">
        <v>70</v>
      </c>
      <c r="C93" s="62" t="s">
        <v>218</v>
      </c>
      <c r="D93" s="55" t="s">
        <v>9</v>
      </c>
      <c r="E93" s="61">
        <v>80</v>
      </c>
      <c r="F93" s="60"/>
      <c r="G93" s="59">
        <f t="shared" si="3"/>
        <v>0</v>
      </c>
    </row>
    <row r="94" spans="2:7" ht="24" x14ac:dyDescent="0.2">
      <c r="B94" s="57">
        <v>71</v>
      </c>
      <c r="C94" s="62" t="s">
        <v>219</v>
      </c>
      <c r="D94" s="55" t="s">
        <v>9</v>
      </c>
      <c r="E94" s="61">
        <v>532</v>
      </c>
      <c r="F94" s="60"/>
      <c r="G94" s="59">
        <f t="shared" si="3"/>
        <v>0</v>
      </c>
    </row>
    <row r="95" spans="2:7" ht="24" x14ac:dyDescent="0.2">
      <c r="B95" s="57">
        <v>72</v>
      </c>
      <c r="C95" s="62" t="s">
        <v>220</v>
      </c>
      <c r="D95" s="55" t="s">
        <v>9</v>
      </c>
      <c r="E95" s="61">
        <v>33</v>
      </c>
      <c r="F95" s="60"/>
      <c r="G95" s="59">
        <f t="shared" si="3"/>
        <v>0</v>
      </c>
    </row>
    <row r="96" spans="2:7" ht="24" x14ac:dyDescent="0.2">
      <c r="B96" s="57">
        <v>73</v>
      </c>
      <c r="C96" s="62" t="s">
        <v>221</v>
      </c>
      <c r="D96" s="55" t="s">
        <v>9</v>
      </c>
      <c r="E96" s="61">
        <v>100</v>
      </c>
      <c r="F96" s="60"/>
      <c r="G96" s="59">
        <f t="shared" si="3"/>
        <v>0</v>
      </c>
    </row>
    <row r="97" spans="2:7" ht="24" x14ac:dyDescent="0.2">
      <c r="B97" s="57">
        <v>74</v>
      </c>
      <c r="C97" s="62" t="s">
        <v>222</v>
      </c>
      <c r="D97" s="55" t="s">
        <v>4</v>
      </c>
      <c r="E97" s="61">
        <v>72</v>
      </c>
      <c r="F97" s="60"/>
      <c r="G97" s="59">
        <f t="shared" si="3"/>
        <v>0</v>
      </c>
    </row>
    <row r="98" spans="2:7" ht="24" x14ac:dyDescent="0.2">
      <c r="B98" s="57">
        <v>75</v>
      </c>
      <c r="C98" s="62" t="s">
        <v>223</v>
      </c>
      <c r="D98" s="55" t="s">
        <v>4</v>
      </c>
      <c r="E98" s="61">
        <v>21</v>
      </c>
      <c r="F98" s="60"/>
      <c r="G98" s="59">
        <f t="shared" si="3"/>
        <v>0</v>
      </c>
    </row>
    <row r="99" spans="2:7" ht="24" x14ac:dyDescent="0.2">
      <c r="B99" s="57">
        <v>76</v>
      </c>
      <c r="C99" s="62" t="s">
        <v>224</v>
      </c>
      <c r="D99" s="55" t="s">
        <v>4</v>
      </c>
      <c r="E99" s="61">
        <v>63</v>
      </c>
      <c r="F99" s="60"/>
      <c r="G99" s="59">
        <f t="shared" si="3"/>
        <v>0</v>
      </c>
    </row>
    <row r="100" spans="2:7" ht="24" x14ac:dyDescent="0.2">
      <c r="B100" s="57">
        <v>77</v>
      </c>
      <c r="C100" s="62" t="s">
        <v>225</v>
      </c>
      <c r="D100" s="55" t="s">
        <v>4</v>
      </c>
      <c r="E100" s="61">
        <v>2</v>
      </c>
      <c r="F100" s="60"/>
      <c r="G100" s="59">
        <f t="shared" si="3"/>
        <v>0</v>
      </c>
    </row>
    <row r="101" spans="2:7" ht="24" x14ac:dyDescent="0.2">
      <c r="B101" s="57">
        <v>78</v>
      </c>
      <c r="C101" s="62" t="s">
        <v>226</v>
      </c>
      <c r="D101" s="55" t="s">
        <v>4</v>
      </c>
      <c r="E101" s="61">
        <v>88</v>
      </c>
      <c r="F101" s="60"/>
      <c r="G101" s="59">
        <f t="shared" si="3"/>
        <v>0</v>
      </c>
    </row>
    <row r="102" spans="2:7" ht="36" x14ac:dyDescent="0.2">
      <c r="B102" s="57">
        <v>79</v>
      </c>
      <c r="C102" s="62" t="s">
        <v>227</v>
      </c>
      <c r="D102" s="55" t="s">
        <v>9</v>
      </c>
      <c r="E102" s="61">
        <v>133</v>
      </c>
      <c r="F102" s="60"/>
      <c r="G102" s="59">
        <f t="shared" si="3"/>
        <v>0</v>
      </c>
    </row>
    <row r="103" spans="2:7" ht="36" x14ac:dyDescent="0.2">
      <c r="B103" s="57">
        <v>80</v>
      </c>
      <c r="C103" s="62" t="s">
        <v>228</v>
      </c>
      <c r="D103" s="55" t="s">
        <v>9</v>
      </c>
      <c r="E103" s="61">
        <v>2952</v>
      </c>
      <c r="F103" s="60"/>
      <c r="G103" s="59">
        <f t="shared" si="3"/>
        <v>0</v>
      </c>
    </row>
    <row r="104" spans="2:7" x14ac:dyDescent="0.2">
      <c r="B104" s="57">
        <v>81</v>
      </c>
      <c r="C104" s="62" t="s">
        <v>114</v>
      </c>
      <c r="D104" s="55" t="s">
        <v>113</v>
      </c>
      <c r="E104" s="61">
        <v>30.84</v>
      </c>
      <c r="F104" s="60"/>
      <c r="G104" s="59">
        <f t="shared" si="3"/>
        <v>0</v>
      </c>
    </row>
    <row r="105" spans="2:7" x14ac:dyDescent="0.2">
      <c r="B105" s="57">
        <v>82</v>
      </c>
      <c r="C105" s="62" t="s">
        <v>229</v>
      </c>
      <c r="D105" s="55" t="s">
        <v>9</v>
      </c>
      <c r="E105" s="61">
        <v>3084</v>
      </c>
      <c r="F105" s="60"/>
      <c r="G105" s="59">
        <f t="shared" si="3"/>
        <v>0</v>
      </c>
    </row>
    <row r="106" spans="2:7" x14ac:dyDescent="0.2">
      <c r="B106" s="57">
        <v>83</v>
      </c>
      <c r="C106" s="62" t="s">
        <v>230</v>
      </c>
      <c r="D106" s="55" t="s">
        <v>4</v>
      </c>
      <c r="E106" s="61">
        <v>36</v>
      </c>
      <c r="F106" s="60"/>
      <c r="G106" s="59">
        <f t="shared" si="3"/>
        <v>0</v>
      </c>
    </row>
    <row r="107" spans="2:7" x14ac:dyDescent="0.2">
      <c r="B107" s="57">
        <v>84</v>
      </c>
      <c r="C107" s="62" t="s">
        <v>231</v>
      </c>
      <c r="D107" s="55" t="s">
        <v>4</v>
      </c>
      <c r="E107" s="61">
        <v>32</v>
      </c>
      <c r="F107" s="60"/>
      <c r="G107" s="59">
        <f t="shared" si="3"/>
        <v>0</v>
      </c>
    </row>
    <row r="108" spans="2:7" ht="12.75" thickBot="1" x14ac:dyDescent="0.25">
      <c r="B108" s="57">
        <v>85</v>
      </c>
      <c r="C108" s="62" t="s">
        <v>232</v>
      </c>
      <c r="D108" s="55" t="s">
        <v>4</v>
      </c>
      <c r="E108" s="61">
        <v>8</v>
      </c>
      <c r="F108" s="60"/>
      <c r="G108" s="59">
        <f t="shared" si="3"/>
        <v>0</v>
      </c>
    </row>
    <row r="109" spans="2:7" ht="15.75" customHeight="1" thickBot="1" x14ac:dyDescent="0.25">
      <c r="B109" s="172" t="s">
        <v>233</v>
      </c>
      <c r="C109" s="173"/>
      <c r="D109" s="173"/>
      <c r="E109" s="173"/>
      <c r="F109" s="173"/>
      <c r="G109" s="84"/>
    </row>
    <row r="110" spans="2:7" ht="12.75" thickTop="1" x14ac:dyDescent="0.2">
      <c r="B110" s="58">
        <v>1</v>
      </c>
      <c r="C110" s="62" t="s">
        <v>234</v>
      </c>
      <c r="D110" s="55" t="s">
        <v>4</v>
      </c>
      <c r="E110" s="61">
        <v>20</v>
      </c>
      <c r="F110" s="60"/>
      <c r="G110" s="59">
        <f>ROUND((E110*F110),2)</f>
        <v>0</v>
      </c>
    </row>
    <row r="111" spans="2:7" x14ac:dyDescent="0.2">
      <c r="B111" s="57">
        <v>2</v>
      </c>
      <c r="C111" s="62" t="s">
        <v>235</v>
      </c>
      <c r="D111" s="55" t="s">
        <v>4</v>
      </c>
      <c r="E111" s="61">
        <v>23</v>
      </c>
      <c r="F111" s="60"/>
      <c r="G111" s="59">
        <f>ROUND((E111*F111),2)</f>
        <v>0</v>
      </c>
    </row>
    <row r="112" spans="2:7" ht="12.75" thickBot="1" x14ac:dyDescent="0.25">
      <c r="B112" s="58">
        <v>3</v>
      </c>
      <c r="C112" s="62" t="s">
        <v>236</v>
      </c>
      <c r="D112" s="55" t="s">
        <v>4</v>
      </c>
      <c r="E112" s="61">
        <v>11</v>
      </c>
      <c r="F112" s="60"/>
      <c r="G112" s="59">
        <f>ROUND((E112*F112),2)</f>
        <v>0</v>
      </c>
    </row>
    <row r="113" spans="2:7" ht="25.5" customHeight="1" thickBot="1" x14ac:dyDescent="0.25">
      <c r="B113" s="174" t="s">
        <v>237</v>
      </c>
      <c r="C113" s="175"/>
      <c r="D113" s="175"/>
      <c r="E113" s="175"/>
      <c r="F113" s="175"/>
      <c r="G113" s="81"/>
    </row>
    <row r="114" spans="2:7" s="65" customFormat="1" ht="24.75" thickTop="1" x14ac:dyDescent="0.2">
      <c r="B114" s="58">
        <v>1</v>
      </c>
      <c r="C114" s="62" t="s">
        <v>128</v>
      </c>
      <c r="D114" s="68" t="s">
        <v>2</v>
      </c>
      <c r="E114" s="67">
        <v>76</v>
      </c>
      <c r="F114" s="66"/>
      <c r="G114" s="63">
        <f t="shared" ref="G114:G129" si="4">ROUND((E114*F114),2)</f>
        <v>0</v>
      </c>
    </row>
    <row r="115" spans="2:7" x14ac:dyDescent="0.2">
      <c r="B115" s="57">
        <v>2</v>
      </c>
      <c r="C115" s="62" t="s">
        <v>126</v>
      </c>
      <c r="D115" s="55" t="s">
        <v>2</v>
      </c>
      <c r="E115" s="61">
        <v>4</v>
      </c>
      <c r="F115" s="60"/>
      <c r="G115" s="63">
        <f t="shared" si="4"/>
        <v>0</v>
      </c>
    </row>
    <row r="116" spans="2:7" ht="24" x14ac:dyDescent="0.2">
      <c r="B116" s="58">
        <v>3</v>
      </c>
      <c r="C116" s="62" t="s">
        <v>145</v>
      </c>
      <c r="D116" s="55" t="s">
        <v>2</v>
      </c>
      <c r="E116" s="61">
        <v>4</v>
      </c>
      <c r="F116" s="60"/>
      <c r="G116" s="63">
        <f t="shared" si="4"/>
        <v>0</v>
      </c>
    </row>
    <row r="117" spans="2:7" ht="25.5" customHeight="1" x14ac:dyDescent="0.2">
      <c r="B117" s="58">
        <v>4</v>
      </c>
      <c r="C117" s="62" t="s">
        <v>125</v>
      </c>
      <c r="D117" s="55" t="s">
        <v>6</v>
      </c>
      <c r="E117" s="61">
        <v>80</v>
      </c>
      <c r="F117" s="60"/>
      <c r="G117" s="63">
        <f t="shared" si="4"/>
        <v>0</v>
      </c>
    </row>
    <row r="118" spans="2:7" ht="25.5" customHeight="1" x14ac:dyDescent="0.2">
      <c r="B118" s="57">
        <v>5</v>
      </c>
      <c r="C118" s="56" t="s">
        <v>124</v>
      </c>
      <c r="D118" s="64" t="s">
        <v>2</v>
      </c>
      <c r="E118" s="61">
        <v>80</v>
      </c>
      <c r="F118" s="60"/>
      <c r="G118" s="63">
        <f t="shared" si="4"/>
        <v>0</v>
      </c>
    </row>
    <row r="119" spans="2:7" ht="24" x14ac:dyDescent="0.2">
      <c r="B119" s="58">
        <v>6</v>
      </c>
      <c r="C119" s="56" t="s">
        <v>123</v>
      </c>
      <c r="D119" s="55" t="s">
        <v>6</v>
      </c>
      <c r="E119" s="61">
        <v>104</v>
      </c>
      <c r="F119" s="60"/>
      <c r="G119" s="59">
        <f t="shared" si="4"/>
        <v>0</v>
      </c>
    </row>
    <row r="120" spans="2:7" ht="24" x14ac:dyDescent="0.2">
      <c r="B120" s="57">
        <v>7</v>
      </c>
      <c r="C120" s="56" t="s">
        <v>286</v>
      </c>
      <c r="D120" s="55" t="s">
        <v>2</v>
      </c>
      <c r="E120" s="61">
        <v>30.4</v>
      </c>
      <c r="F120" s="60"/>
      <c r="G120" s="59">
        <f t="shared" si="4"/>
        <v>0</v>
      </c>
    </row>
    <row r="121" spans="2:7" ht="24" x14ac:dyDescent="0.2">
      <c r="B121" s="57">
        <v>8</v>
      </c>
      <c r="C121" s="62" t="s">
        <v>287</v>
      </c>
      <c r="D121" s="55" t="s">
        <v>2</v>
      </c>
      <c r="E121" s="61">
        <v>12</v>
      </c>
      <c r="F121" s="60"/>
      <c r="G121" s="59">
        <f t="shared" si="4"/>
        <v>0</v>
      </c>
    </row>
    <row r="122" spans="2:7" ht="15" customHeight="1" x14ac:dyDescent="0.2">
      <c r="B122" s="57">
        <v>14</v>
      </c>
      <c r="C122" s="56" t="s">
        <v>238</v>
      </c>
      <c r="D122" s="55" t="s">
        <v>6</v>
      </c>
      <c r="E122" s="61">
        <v>120</v>
      </c>
      <c r="F122" s="53"/>
      <c r="G122" s="63">
        <f t="shared" si="4"/>
        <v>0</v>
      </c>
    </row>
    <row r="123" spans="2:7" ht="24" x14ac:dyDescent="0.2">
      <c r="B123" s="58">
        <v>15</v>
      </c>
      <c r="C123" s="56" t="s">
        <v>239</v>
      </c>
      <c r="D123" s="55" t="s">
        <v>2</v>
      </c>
      <c r="E123" s="61">
        <v>2</v>
      </c>
      <c r="F123" s="53"/>
      <c r="G123" s="63">
        <f t="shared" si="4"/>
        <v>0</v>
      </c>
    </row>
    <row r="124" spans="2:7" ht="24" x14ac:dyDescent="0.2">
      <c r="B124" s="58">
        <v>16</v>
      </c>
      <c r="C124" s="56" t="s">
        <v>240</v>
      </c>
      <c r="D124" s="55" t="s">
        <v>2</v>
      </c>
      <c r="E124" s="61">
        <v>22</v>
      </c>
      <c r="F124" s="53"/>
      <c r="G124" s="63">
        <f t="shared" si="4"/>
        <v>0</v>
      </c>
    </row>
    <row r="125" spans="2:7" ht="17.25" customHeight="1" x14ac:dyDescent="0.2">
      <c r="B125" s="57">
        <v>17</v>
      </c>
      <c r="C125" s="56" t="s">
        <v>241</v>
      </c>
      <c r="D125" s="55" t="s">
        <v>242</v>
      </c>
      <c r="E125" s="61">
        <v>1.6</v>
      </c>
      <c r="F125" s="53"/>
      <c r="G125" s="63">
        <f t="shared" si="4"/>
        <v>0</v>
      </c>
    </row>
    <row r="126" spans="2:7" ht="15" customHeight="1" x14ac:dyDescent="0.2">
      <c r="B126" s="58">
        <v>18</v>
      </c>
      <c r="C126" s="56" t="s">
        <v>243</v>
      </c>
      <c r="D126" s="55" t="s">
        <v>244</v>
      </c>
      <c r="E126" s="61">
        <v>1260</v>
      </c>
      <c r="F126" s="53"/>
      <c r="G126" s="63">
        <f t="shared" si="4"/>
        <v>0</v>
      </c>
    </row>
    <row r="127" spans="2:7" ht="17.25" customHeight="1" x14ac:dyDescent="0.2">
      <c r="B127" s="58">
        <v>19</v>
      </c>
      <c r="C127" s="56" t="s">
        <v>245</v>
      </c>
      <c r="D127" s="55" t="s">
        <v>4</v>
      </c>
      <c r="E127" s="61">
        <v>4</v>
      </c>
      <c r="F127" s="53"/>
      <c r="G127" s="63">
        <f t="shared" si="4"/>
        <v>0</v>
      </c>
    </row>
    <row r="128" spans="2:7" ht="26.25" customHeight="1" x14ac:dyDescent="0.2">
      <c r="B128" s="57">
        <v>20</v>
      </c>
      <c r="C128" s="56" t="s">
        <v>246</v>
      </c>
      <c r="D128" s="55" t="s">
        <v>247</v>
      </c>
      <c r="E128" s="61">
        <v>4</v>
      </c>
      <c r="F128" s="53"/>
      <c r="G128" s="63">
        <f t="shared" si="4"/>
        <v>0</v>
      </c>
    </row>
    <row r="129" spans="2:7" ht="15" customHeight="1" thickBot="1" x14ac:dyDescent="0.25">
      <c r="B129" s="58">
        <v>21</v>
      </c>
      <c r="C129" s="56" t="s">
        <v>248</v>
      </c>
      <c r="D129" s="55" t="s">
        <v>6</v>
      </c>
      <c r="E129" s="61">
        <v>40</v>
      </c>
      <c r="F129" s="53"/>
      <c r="G129" s="63">
        <f t="shared" si="4"/>
        <v>0</v>
      </c>
    </row>
    <row r="130" spans="2:7" ht="15.75" x14ac:dyDescent="0.2">
      <c r="B130" s="176" t="s">
        <v>249</v>
      </c>
      <c r="C130" s="177"/>
      <c r="D130" s="177"/>
      <c r="E130" s="177"/>
      <c r="F130" s="177"/>
      <c r="G130" s="85"/>
    </row>
    <row r="131" spans="2:7" x14ac:dyDescent="0.2">
      <c r="B131" s="57">
        <v>1</v>
      </c>
      <c r="C131" s="62" t="s">
        <v>141</v>
      </c>
      <c r="D131" s="55" t="s">
        <v>9</v>
      </c>
      <c r="E131" s="54">
        <v>200</v>
      </c>
      <c r="F131" s="86"/>
      <c r="G131" s="59">
        <f t="shared" ref="G131:G137" si="5">ROUND((E131*F131),2)</f>
        <v>0</v>
      </c>
    </row>
    <row r="132" spans="2:7" ht="24" x14ac:dyDescent="0.2">
      <c r="B132" s="57">
        <v>2</v>
      </c>
      <c r="C132" s="62" t="s">
        <v>221</v>
      </c>
      <c r="D132" s="55" t="s">
        <v>9</v>
      </c>
      <c r="E132" s="54">
        <v>200</v>
      </c>
      <c r="F132" s="86"/>
      <c r="G132" s="59">
        <f t="shared" si="5"/>
        <v>0</v>
      </c>
    </row>
    <row r="133" spans="2:7" ht="24" x14ac:dyDescent="0.2">
      <c r="B133" s="57">
        <v>3</v>
      </c>
      <c r="C133" s="62" t="s">
        <v>119</v>
      </c>
      <c r="D133" s="55" t="s">
        <v>9</v>
      </c>
      <c r="E133" s="54">
        <v>200</v>
      </c>
      <c r="F133" s="86"/>
      <c r="G133" s="59">
        <f t="shared" si="5"/>
        <v>0</v>
      </c>
    </row>
    <row r="134" spans="2:7" x14ac:dyDescent="0.2">
      <c r="B134" s="57">
        <v>4</v>
      </c>
      <c r="C134" s="62" t="s">
        <v>250</v>
      </c>
      <c r="D134" s="55" t="s">
        <v>4</v>
      </c>
      <c r="E134" s="54">
        <v>40</v>
      </c>
      <c r="F134" s="86"/>
      <c r="G134" s="59">
        <f t="shared" si="5"/>
        <v>0</v>
      </c>
    </row>
    <row r="135" spans="2:7" x14ac:dyDescent="0.2">
      <c r="B135" s="57">
        <v>5</v>
      </c>
      <c r="C135" s="62" t="s">
        <v>251</v>
      </c>
      <c r="D135" s="55" t="s">
        <v>4</v>
      </c>
      <c r="E135" s="54">
        <v>80</v>
      </c>
      <c r="F135" s="86"/>
      <c r="G135" s="59">
        <f t="shared" si="5"/>
        <v>0</v>
      </c>
    </row>
    <row r="136" spans="2:7" ht="36" x14ac:dyDescent="0.2">
      <c r="B136" s="57">
        <v>6</v>
      </c>
      <c r="C136" s="62" t="s">
        <v>227</v>
      </c>
      <c r="D136" s="55" t="s">
        <v>9</v>
      </c>
      <c r="E136" s="54">
        <v>400</v>
      </c>
      <c r="F136" s="86"/>
      <c r="G136" s="59">
        <f t="shared" si="5"/>
        <v>0</v>
      </c>
    </row>
    <row r="137" spans="2:7" ht="12.75" thickBot="1" x14ac:dyDescent="0.25">
      <c r="B137" s="57">
        <v>7</v>
      </c>
      <c r="C137" s="87" t="s">
        <v>114</v>
      </c>
      <c r="D137" s="88" t="s">
        <v>113</v>
      </c>
      <c r="E137" s="89">
        <v>4</v>
      </c>
      <c r="F137" s="86"/>
      <c r="G137" s="59">
        <f t="shared" si="5"/>
        <v>0</v>
      </c>
    </row>
    <row r="138" spans="2:7" ht="15.75" x14ac:dyDescent="0.2">
      <c r="B138" s="90"/>
      <c r="C138" s="178" t="s">
        <v>97</v>
      </c>
      <c r="D138" s="178"/>
      <c r="E138" s="178"/>
      <c r="F138" s="178"/>
      <c r="G138" s="91">
        <f>ROUND(SUM(G10:G137),2)</f>
        <v>0</v>
      </c>
    </row>
    <row r="139" spans="2:7" ht="15.75" x14ac:dyDescent="0.2">
      <c r="B139" s="92"/>
      <c r="C139" s="170" t="s">
        <v>34</v>
      </c>
      <c r="D139" s="170"/>
      <c r="E139" s="170"/>
      <c r="F139" s="170"/>
      <c r="G139" s="93">
        <f>ROUND(G138*0.1,2)</f>
        <v>0</v>
      </c>
    </row>
    <row r="140" spans="2:7" ht="15.75" x14ac:dyDescent="0.2">
      <c r="B140" s="94"/>
      <c r="C140" s="170" t="s">
        <v>98</v>
      </c>
      <c r="D140" s="170"/>
      <c r="E140" s="170"/>
      <c r="F140" s="170"/>
      <c r="G140" s="93">
        <f>ROUND(G138+G139,2)</f>
        <v>0</v>
      </c>
    </row>
    <row r="141" spans="2:7" ht="15.75" x14ac:dyDescent="0.2">
      <c r="B141" s="92"/>
      <c r="C141" s="170" t="s">
        <v>99</v>
      </c>
      <c r="D141" s="170"/>
      <c r="E141" s="170"/>
      <c r="F141" s="170"/>
      <c r="G141" s="93">
        <f>ROUND(G140*0.2,2)</f>
        <v>0</v>
      </c>
    </row>
    <row r="142" spans="2:7" ht="19.5" thickBot="1" x14ac:dyDescent="0.25">
      <c r="B142" s="95"/>
      <c r="C142" s="171" t="s">
        <v>100</v>
      </c>
      <c r="D142" s="171"/>
      <c r="E142" s="171"/>
      <c r="F142" s="171"/>
      <c r="G142" s="96">
        <f>ROUND(G140+G141,2)</f>
        <v>0</v>
      </c>
    </row>
    <row r="143" spans="2:7" ht="15.75" x14ac:dyDescent="0.2">
      <c r="B143" s="97"/>
      <c r="C143" s="97"/>
      <c r="D143" s="97"/>
      <c r="E143" s="98"/>
      <c r="F143" s="99"/>
      <c r="G143" s="100"/>
    </row>
  </sheetData>
  <sheetProtection selectLockedCells="1"/>
  <mergeCells count="14">
    <mergeCell ref="C141:F141"/>
    <mergeCell ref="C142:F142"/>
    <mergeCell ref="B2:G2"/>
    <mergeCell ref="B3:G3"/>
    <mergeCell ref="B4:G4"/>
    <mergeCell ref="B6:G6"/>
    <mergeCell ref="B109:F109"/>
    <mergeCell ref="B113:F113"/>
    <mergeCell ref="B130:F130"/>
    <mergeCell ref="C138:F138"/>
    <mergeCell ref="C139:F139"/>
    <mergeCell ref="C140:F140"/>
    <mergeCell ref="B9:F9"/>
    <mergeCell ref="B23:F23"/>
  </mergeCells>
  <pageMargins left="0.51181102362204722" right="0.39370078740157483" top="0.78740157480314965" bottom="0.74803149606299213" header="0.31496062992125984" footer="0.31496062992125984"/>
  <pageSetup paperSize="9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opLeftCell="A7" workbookViewId="0">
      <selection activeCell="F8" sqref="F8"/>
    </sheetView>
  </sheetViews>
  <sheetFormatPr defaultRowHeight="12.75" x14ac:dyDescent="0.2"/>
  <cols>
    <col min="1" max="1" width="2" style="51" customWidth="1"/>
    <col min="2" max="2" width="8.42578125" style="51" customWidth="1"/>
    <col min="3" max="3" width="40.7109375" style="51" customWidth="1"/>
    <col min="4" max="4" width="6.7109375" style="51" customWidth="1"/>
    <col min="5" max="5" width="9.7109375" style="51" customWidth="1"/>
    <col min="6" max="6" width="9.28515625" style="51" customWidth="1"/>
    <col min="7" max="7" width="17.7109375" style="51" customWidth="1"/>
    <col min="8" max="16384" width="9.140625" style="51"/>
  </cols>
  <sheetData>
    <row r="1" spans="2:7" s="52" customFormat="1" ht="23.25" customHeight="1" x14ac:dyDescent="0.2">
      <c r="B1" s="181" t="s">
        <v>131</v>
      </c>
      <c r="C1" s="182"/>
      <c r="D1" s="182"/>
      <c r="E1" s="182"/>
      <c r="F1" s="182"/>
      <c r="G1" s="183"/>
    </row>
    <row r="2" spans="2:7" s="52" customFormat="1" ht="51" customHeight="1" x14ac:dyDescent="0.2">
      <c r="B2" s="130"/>
      <c r="C2" s="126" t="s">
        <v>0</v>
      </c>
      <c r="D2" s="126" t="s">
        <v>11</v>
      </c>
      <c r="E2" s="127" t="s">
        <v>1</v>
      </c>
      <c r="F2" s="128" t="s">
        <v>130</v>
      </c>
      <c r="G2" s="131" t="s">
        <v>129</v>
      </c>
    </row>
    <row r="3" spans="2:7" s="65" customFormat="1" ht="24" x14ac:dyDescent="0.2">
      <c r="B3" s="57">
        <v>1</v>
      </c>
      <c r="C3" s="62" t="s">
        <v>128</v>
      </c>
      <c r="D3" s="55" t="s">
        <v>2</v>
      </c>
      <c r="E3" s="54">
        <v>3.7</v>
      </c>
      <c r="F3" s="129"/>
      <c r="G3" s="59">
        <f t="shared" ref="G3:G10" si="0">ROUND((E3*F3),2)</f>
        <v>0</v>
      </c>
    </row>
    <row r="4" spans="2:7" s="65" customFormat="1" ht="15.75" x14ac:dyDescent="0.2">
      <c r="B4" s="57">
        <v>2</v>
      </c>
      <c r="C4" s="62" t="s">
        <v>127</v>
      </c>
      <c r="D4" s="55" t="s">
        <v>2</v>
      </c>
      <c r="E4" s="54">
        <v>0.5</v>
      </c>
      <c r="F4" s="129"/>
      <c r="G4" s="59">
        <f t="shared" si="0"/>
        <v>0</v>
      </c>
    </row>
    <row r="5" spans="2:7" s="52" customFormat="1" ht="12" x14ac:dyDescent="0.2">
      <c r="B5" s="57">
        <v>3</v>
      </c>
      <c r="C5" s="62" t="s">
        <v>126</v>
      </c>
      <c r="D5" s="55" t="s">
        <v>2</v>
      </c>
      <c r="E5" s="54">
        <v>1.8</v>
      </c>
      <c r="F5" s="60"/>
      <c r="G5" s="59">
        <f t="shared" si="0"/>
        <v>0</v>
      </c>
    </row>
    <row r="6" spans="2:7" s="52" customFormat="1" ht="36" x14ac:dyDescent="0.2">
      <c r="B6" s="57">
        <v>4</v>
      </c>
      <c r="C6" s="62" t="s">
        <v>125</v>
      </c>
      <c r="D6" s="55" t="s">
        <v>6</v>
      </c>
      <c r="E6" s="54">
        <v>3.7</v>
      </c>
      <c r="F6" s="60"/>
      <c r="G6" s="59">
        <f t="shared" si="0"/>
        <v>0</v>
      </c>
    </row>
    <row r="7" spans="2:7" s="52" customFormat="1" ht="24" x14ac:dyDescent="0.2">
      <c r="B7" s="57">
        <v>5</v>
      </c>
      <c r="C7" s="56" t="s">
        <v>124</v>
      </c>
      <c r="D7" s="64" t="s">
        <v>2</v>
      </c>
      <c r="E7" s="54">
        <v>1.9</v>
      </c>
      <c r="F7" s="60"/>
      <c r="G7" s="59">
        <f t="shared" si="0"/>
        <v>0</v>
      </c>
    </row>
    <row r="8" spans="2:7" s="52" customFormat="1" ht="24" x14ac:dyDescent="0.2">
      <c r="B8" s="57">
        <v>6</v>
      </c>
      <c r="C8" s="56" t="s">
        <v>123</v>
      </c>
      <c r="D8" s="55" t="s">
        <v>6</v>
      </c>
      <c r="E8" s="54">
        <v>15</v>
      </c>
      <c r="F8" s="60"/>
      <c r="G8" s="59">
        <f t="shared" si="0"/>
        <v>0</v>
      </c>
    </row>
    <row r="9" spans="2:7" s="52" customFormat="1" ht="24" x14ac:dyDescent="0.2">
      <c r="B9" s="57">
        <v>7</v>
      </c>
      <c r="C9" s="56" t="s">
        <v>286</v>
      </c>
      <c r="D9" s="55" t="s">
        <v>2</v>
      </c>
      <c r="E9" s="54">
        <v>2.2000000000000002</v>
      </c>
      <c r="F9" s="60"/>
      <c r="G9" s="59">
        <f t="shared" si="0"/>
        <v>0</v>
      </c>
    </row>
    <row r="10" spans="2:7" s="52" customFormat="1" ht="24" x14ac:dyDescent="0.2">
      <c r="B10" s="57">
        <v>8</v>
      </c>
      <c r="C10" s="62" t="s">
        <v>287</v>
      </c>
      <c r="D10" s="55" t="s">
        <v>2</v>
      </c>
      <c r="E10" s="54">
        <v>2</v>
      </c>
      <c r="F10" s="60"/>
      <c r="G10" s="59">
        <f t="shared" si="0"/>
        <v>0</v>
      </c>
    </row>
    <row r="11" spans="2:7" s="52" customFormat="1" ht="24" x14ac:dyDescent="0.2">
      <c r="B11" s="57">
        <v>9</v>
      </c>
      <c r="C11" s="56" t="s">
        <v>120</v>
      </c>
      <c r="D11" s="55" t="s">
        <v>6</v>
      </c>
      <c r="E11" s="54">
        <v>3</v>
      </c>
      <c r="F11" s="53"/>
      <c r="G11" s="59">
        <f t="shared" ref="G11:G17" si="1">E11*F11</f>
        <v>0</v>
      </c>
    </row>
    <row r="12" spans="2:7" s="52" customFormat="1" ht="24" x14ac:dyDescent="0.2">
      <c r="B12" s="57">
        <v>10</v>
      </c>
      <c r="C12" s="56" t="s">
        <v>119</v>
      </c>
      <c r="D12" s="55" t="s">
        <v>9</v>
      </c>
      <c r="E12" s="54">
        <v>8</v>
      </c>
      <c r="F12" s="53"/>
      <c r="G12" s="59">
        <f t="shared" si="1"/>
        <v>0</v>
      </c>
    </row>
    <row r="13" spans="2:7" s="52" customFormat="1" ht="12" x14ac:dyDescent="0.2">
      <c r="B13" s="57">
        <v>11</v>
      </c>
      <c r="C13" s="56" t="s">
        <v>118</v>
      </c>
      <c r="D13" s="55" t="s">
        <v>4</v>
      </c>
      <c r="E13" s="54">
        <v>1</v>
      </c>
      <c r="F13" s="53"/>
      <c r="G13" s="59">
        <f t="shared" si="1"/>
        <v>0</v>
      </c>
    </row>
    <row r="14" spans="2:7" s="52" customFormat="1" ht="12" x14ac:dyDescent="0.2">
      <c r="B14" s="57">
        <v>12</v>
      </c>
      <c r="C14" s="56" t="s">
        <v>117</v>
      </c>
      <c r="D14" s="55" t="s">
        <v>4</v>
      </c>
      <c r="E14" s="54">
        <v>1</v>
      </c>
      <c r="F14" s="53"/>
      <c r="G14" s="59">
        <f t="shared" si="1"/>
        <v>0</v>
      </c>
    </row>
    <row r="15" spans="2:7" s="52" customFormat="1" ht="24" x14ac:dyDescent="0.2">
      <c r="B15" s="57">
        <v>13</v>
      </c>
      <c r="C15" s="56" t="s">
        <v>116</v>
      </c>
      <c r="D15" s="55" t="s">
        <v>4</v>
      </c>
      <c r="E15" s="54">
        <v>1</v>
      </c>
      <c r="F15" s="53"/>
      <c r="G15" s="59">
        <f t="shared" si="1"/>
        <v>0</v>
      </c>
    </row>
    <row r="16" spans="2:7" s="52" customFormat="1" ht="36" x14ac:dyDescent="0.2">
      <c r="B16" s="57">
        <v>14</v>
      </c>
      <c r="C16" s="56" t="s">
        <v>115</v>
      </c>
      <c r="D16" s="55" t="s">
        <v>9</v>
      </c>
      <c r="E16" s="54">
        <v>8</v>
      </c>
      <c r="F16" s="53"/>
      <c r="G16" s="59">
        <f t="shared" si="1"/>
        <v>0</v>
      </c>
    </row>
    <row r="17" spans="2:7" s="52" customFormat="1" ht="12" x14ac:dyDescent="0.2">
      <c r="B17" s="57">
        <v>15</v>
      </c>
      <c r="C17" s="56" t="s">
        <v>114</v>
      </c>
      <c r="D17" s="55" t="s">
        <v>113</v>
      </c>
      <c r="E17" s="54">
        <v>0.08</v>
      </c>
      <c r="F17" s="53"/>
      <c r="G17" s="59">
        <f t="shared" si="1"/>
        <v>0</v>
      </c>
    </row>
    <row r="18" spans="2:7" s="52" customFormat="1" thickBot="1" x14ac:dyDescent="0.25">
      <c r="B18" s="132"/>
      <c r="C18" s="133"/>
      <c r="D18" s="134"/>
      <c r="E18" s="135"/>
      <c r="F18" s="136"/>
      <c r="G18" s="137">
        <f>SUM(G3:G17)</f>
        <v>0</v>
      </c>
    </row>
  </sheetData>
  <mergeCells count="1">
    <mergeCell ref="B1:G1"/>
  </mergeCells>
  <pageMargins left="0.7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F10" sqref="F10"/>
    </sheetView>
  </sheetViews>
  <sheetFormatPr defaultRowHeight="12.75" x14ac:dyDescent="0.2"/>
  <cols>
    <col min="1" max="1" width="2" style="51" customWidth="1"/>
    <col min="2" max="2" width="8.42578125" style="51" customWidth="1"/>
    <col min="3" max="3" width="40.7109375" style="51" customWidth="1"/>
    <col min="4" max="4" width="6.7109375" style="51" customWidth="1"/>
    <col min="5" max="5" width="9.7109375" style="51" customWidth="1"/>
    <col min="6" max="6" width="9.28515625" style="51" customWidth="1"/>
    <col min="7" max="7" width="17.7109375" style="51" customWidth="1"/>
    <col min="8" max="16384" width="9.140625" style="51"/>
  </cols>
  <sheetData>
    <row r="1" spans="2:7" s="52" customFormat="1" ht="15.75" x14ac:dyDescent="0.2">
      <c r="B1" s="181" t="s">
        <v>136</v>
      </c>
      <c r="C1" s="184"/>
      <c r="D1" s="184"/>
      <c r="E1" s="184"/>
      <c r="F1" s="184"/>
      <c r="G1" s="185"/>
    </row>
    <row r="2" spans="2:7" s="52" customFormat="1" ht="47.25" x14ac:dyDescent="0.2">
      <c r="B2" s="130"/>
      <c r="C2" s="126" t="s">
        <v>0</v>
      </c>
      <c r="D2" s="126" t="s">
        <v>11</v>
      </c>
      <c r="E2" s="127" t="s">
        <v>1</v>
      </c>
      <c r="F2" s="128" t="s">
        <v>130</v>
      </c>
      <c r="G2" s="131" t="s">
        <v>129</v>
      </c>
    </row>
    <row r="3" spans="2:7" s="65" customFormat="1" ht="24" x14ac:dyDescent="0.2">
      <c r="B3" s="57">
        <v>1</v>
      </c>
      <c r="C3" s="62" t="s">
        <v>128</v>
      </c>
      <c r="D3" s="55" t="s">
        <v>2</v>
      </c>
      <c r="E3" s="54">
        <v>3.7</v>
      </c>
      <c r="F3" s="129"/>
      <c r="G3" s="59">
        <f t="shared" ref="G3:G12" si="0">ROUND((E3*F3),2)</f>
        <v>0</v>
      </c>
    </row>
    <row r="4" spans="2:7" s="65" customFormat="1" ht="15.75" x14ac:dyDescent="0.2">
      <c r="B4" s="57">
        <v>2</v>
      </c>
      <c r="C4" s="62" t="s">
        <v>127</v>
      </c>
      <c r="D4" s="55" t="s">
        <v>2</v>
      </c>
      <c r="E4" s="54">
        <v>0.5</v>
      </c>
      <c r="F4" s="129"/>
      <c r="G4" s="59">
        <f t="shared" si="0"/>
        <v>0</v>
      </c>
    </row>
    <row r="5" spans="2:7" s="52" customFormat="1" ht="12" x14ac:dyDescent="0.2">
      <c r="B5" s="57">
        <v>3</v>
      </c>
      <c r="C5" s="62" t="s">
        <v>126</v>
      </c>
      <c r="D5" s="55" t="s">
        <v>2</v>
      </c>
      <c r="E5" s="54">
        <v>1.8</v>
      </c>
      <c r="F5" s="60"/>
      <c r="G5" s="59">
        <f t="shared" si="0"/>
        <v>0</v>
      </c>
    </row>
    <row r="6" spans="2:7" s="52" customFormat="1" ht="25.5" customHeight="1" x14ac:dyDescent="0.2">
      <c r="B6" s="57">
        <v>4</v>
      </c>
      <c r="C6" s="62" t="s">
        <v>125</v>
      </c>
      <c r="D6" s="55" t="s">
        <v>6</v>
      </c>
      <c r="E6" s="54">
        <v>3.7</v>
      </c>
      <c r="F6" s="60"/>
      <c r="G6" s="59">
        <f t="shared" si="0"/>
        <v>0</v>
      </c>
    </row>
    <row r="7" spans="2:7" s="52" customFormat="1" ht="25.5" customHeight="1" x14ac:dyDescent="0.2">
      <c r="B7" s="57">
        <v>5</v>
      </c>
      <c r="C7" s="56" t="s">
        <v>124</v>
      </c>
      <c r="D7" s="64" t="s">
        <v>2</v>
      </c>
      <c r="E7" s="54">
        <v>1.9</v>
      </c>
      <c r="F7" s="60"/>
      <c r="G7" s="59">
        <f t="shared" si="0"/>
        <v>0</v>
      </c>
    </row>
    <row r="8" spans="2:7" s="52" customFormat="1" ht="24" x14ac:dyDescent="0.2">
      <c r="B8" s="57">
        <v>6</v>
      </c>
      <c r="C8" s="56" t="s">
        <v>123</v>
      </c>
      <c r="D8" s="55" t="s">
        <v>6</v>
      </c>
      <c r="E8" s="54">
        <v>15</v>
      </c>
      <c r="F8" s="60"/>
      <c r="G8" s="59">
        <f t="shared" si="0"/>
        <v>0</v>
      </c>
    </row>
    <row r="9" spans="2:7" s="52" customFormat="1" ht="24" x14ac:dyDescent="0.2">
      <c r="B9" s="57">
        <v>7</v>
      </c>
      <c r="C9" s="56" t="s">
        <v>286</v>
      </c>
      <c r="D9" s="55" t="s">
        <v>2</v>
      </c>
      <c r="E9" s="54">
        <v>2.2000000000000002</v>
      </c>
      <c r="F9" s="60"/>
      <c r="G9" s="59">
        <f t="shared" si="0"/>
        <v>0</v>
      </c>
    </row>
    <row r="10" spans="2:7" s="52" customFormat="1" ht="24" x14ac:dyDescent="0.2">
      <c r="B10" s="57">
        <v>8</v>
      </c>
      <c r="C10" s="56" t="s">
        <v>122</v>
      </c>
      <c r="D10" s="55" t="s">
        <v>2</v>
      </c>
      <c r="E10" s="54">
        <v>2.2999999999999998</v>
      </c>
      <c r="F10" s="60"/>
      <c r="G10" s="59">
        <f t="shared" si="0"/>
        <v>0</v>
      </c>
    </row>
    <row r="11" spans="2:7" s="52" customFormat="1" ht="12" x14ac:dyDescent="0.2">
      <c r="B11" s="57">
        <v>9</v>
      </c>
      <c r="C11" s="56" t="s">
        <v>121</v>
      </c>
      <c r="D11" s="55" t="s">
        <v>2</v>
      </c>
      <c r="E11" s="54">
        <v>2.2999999999999998</v>
      </c>
      <c r="F11" s="60"/>
      <c r="G11" s="59">
        <f t="shared" si="0"/>
        <v>0</v>
      </c>
    </row>
    <row r="12" spans="2:7" s="52" customFormat="1" ht="24" x14ac:dyDescent="0.2">
      <c r="B12" s="57">
        <v>10</v>
      </c>
      <c r="C12" s="62" t="s">
        <v>287</v>
      </c>
      <c r="D12" s="55" t="s">
        <v>2</v>
      </c>
      <c r="E12" s="54">
        <v>2</v>
      </c>
      <c r="F12" s="60"/>
      <c r="G12" s="59">
        <f t="shared" si="0"/>
        <v>0</v>
      </c>
    </row>
    <row r="13" spans="2:7" s="52" customFormat="1" ht="24" x14ac:dyDescent="0.2">
      <c r="B13" s="57">
        <v>11</v>
      </c>
      <c r="C13" s="56" t="s">
        <v>120</v>
      </c>
      <c r="D13" s="55" t="s">
        <v>6</v>
      </c>
      <c r="E13" s="54">
        <v>3</v>
      </c>
      <c r="F13" s="53"/>
      <c r="G13" s="59">
        <f t="shared" ref="G13:G19" si="1">E13*F13</f>
        <v>0</v>
      </c>
    </row>
    <row r="14" spans="2:7" s="52" customFormat="1" ht="24" x14ac:dyDescent="0.2">
      <c r="B14" s="57">
        <v>12</v>
      </c>
      <c r="C14" s="56" t="s">
        <v>135</v>
      </c>
      <c r="D14" s="55" t="s">
        <v>9</v>
      </c>
      <c r="E14" s="54">
        <v>8</v>
      </c>
      <c r="F14" s="53"/>
      <c r="G14" s="59">
        <f t="shared" si="1"/>
        <v>0</v>
      </c>
    </row>
    <row r="15" spans="2:7" s="52" customFormat="1" ht="12" x14ac:dyDescent="0.2">
      <c r="B15" s="57">
        <v>13</v>
      </c>
      <c r="C15" s="56" t="s">
        <v>134</v>
      </c>
      <c r="D15" s="55" t="s">
        <v>4</v>
      </c>
      <c r="E15" s="54">
        <v>1</v>
      </c>
      <c r="F15" s="53"/>
      <c r="G15" s="59">
        <f t="shared" si="1"/>
        <v>0</v>
      </c>
    </row>
    <row r="16" spans="2:7" s="52" customFormat="1" ht="12" x14ac:dyDescent="0.2">
      <c r="B16" s="57">
        <v>14</v>
      </c>
      <c r="C16" s="56" t="s">
        <v>133</v>
      </c>
      <c r="D16" s="55" t="s">
        <v>4</v>
      </c>
      <c r="E16" s="54">
        <v>1</v>
      </c>
      <c r="F16" s="53"/>
      <c r="G16" s="59">
        <f t="shared" si="1"/>
        <v>0</v>
      </c>
    </row>
    <row r="17" spans="2:7" s="52" customFormat="1" ht="24" x14ac:dyDescent="0.2">
      <c r="B17" s="57">
        <v>15</v>
      </c>
      <c r="C17" s="56" t="s">
        <v>132</v>
      </c>
      <c r="D17" s="55" t="s">
        <v>4</v>
      </c>
      <c r="E17" s="54">
        <v>1</v>
      </c>
      <c r="F17" s="53"/>
      <c r="G17" s="59">
        <f t="shared" si="1"/>
        <v>0</v>
      </c>
    </row>
    <row r="18" spans="2:7" s="52" customFormat="1" ht="36" x14ac:dyDescent="0.2">
      <c r="B18" s="57">
        <v>16</v>
      </c>
      <c r="C18" s="56" t="s">
        <v>115</v>
      </c>
      <c r="D18" s="55" t="s">
        <v>9</v>
      </c>
      <c r="E18" s="54">
        <v>8</v>
      </c>
      <c r="F18" s="53"/>
      <c r="G18" s="59">
        <f t="shared" si="1"/>
        <v>0</v>
      </c>
    </row>
    <row r="19" spans="2:7" s="52" customFormat="1" ht="12" x14ac:dyDescent="0.2">
      <c r="B19" s="57">
        <v>17</v>
      </c>
      <c r="C19" s="56" t="s">
        <v>114</v>
      </c>
      <c r="D19" s="55" t="s">
        <v>113</v>
      </c>
      <c r="E19" s="54">
        <v>0.08</v>
      </c>
      <c r="F19" s="53"/>
      <c r="G19" s="59">
        <f t="shared" si="1"/>
        <v>0</v>
      </c>
    </row>
    <row r="20" spans="2:7" s="52" customFormat="1" thickBot="1" x14ac:dyDescent="0.25">
      <c r="B20" s="132"/>
      <c r="C20" s="133"/>
      <c r="D20" s="134"/>
      <c r="E20" s="135"/>
      <c r="F20" s="136"/>
      <c r="G20" s="137">
        <f>SUM(G3:G19)</f>
        <v>0</v>
      </c>
    </row>
    <row r="21" spans="2:7" s="52" customFormat="1" ht="12" x14ac:dyDescent="0.2">
      <c r="B21" s="71"/>
      <c r="C21" s="72"/>
      <c r="D21" s="71"/>
      <c r="E21" s="70"/>
      <c r="F21" s="69"/>
      <c r="G21" s="69"/>
    </row>
  </sheetData>
  <mergeCells count="1">
    <mergeCell ref="B1:G1"/>
  </mergeCells>
  <pageMargins left="0.7" right="0.2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F10" sqref="F10"/>
    </sheetView>
  </sheetViews>
  <sheetFormatPr defaultRowHeight="12.75" x14ac:dyDescent="0.2"/>
  <cols>
    <col min="1" max="1" width="2" style="51" customWidth="1"/>
    <col min="2" max="2" width="8.42578125" style="51" customWidth="1"/>
    <col min="3" max="3" width="40.7109375" style="51" customWidth="1"/>
    <col min="4" max="4" width="6.7109375" style="51" customWidth="1"/>
    <col min="5" max="5" width="9.7109375" style="51" customWidth="1"/>
    <col min="6" max="6" width="9.28515625" style="51" customWidth="1"/>
    <col min="7" max="7" width="17.7109375" style="51" customWidth="1"/>
    <col min="8" max="16384" width="9.140625" style="51"/>
  </cols>
  <sheetData>
    <row r="1" spans="2:7" s="52" customFormat="1" ht="15.75" x14ac:dyDescent="0.2">
      <c r="B1" s="181" t="s">
        <v>142</v>
      </c>
      <c r="C1" s="184"/>
      <c r="D1" s="184"/>
      <c r="E1" s="184"/>
      <c r="F1" s="184"/>
      <c r="G1" s="185"/>
    </row>
    <row r="2" spans="2:7" s="52" customFormat="1" ht="47.25" x14ac:dyDescent="0.2">
      <c r="B2" s="130"/>
      <c r="C2" s="126" t="s">
        <v>0</v>
      </c>
      <c r="D2" s="126" t="s">
        <v>11</v>
      </c>
      <c r="E2" s="127" t="s">
        <v>1</v>
      </c>
      <c r="F2" s="128" t="s">
        <v>130</v>
      </c>
      <c r="G2" s="131" t="s">
        <v>129</v>
      </c>
    </row>
    <row r="3" spans="2:7" s="65" customFormat="1" ht="24" x14ac:dyDescent="0.2">
      <c r="B3" s="57">
        <v>1</v>
      </c>
      <c r="C3" s="62" t="s">
        <v>128</v>
      </c>
      <c r="D3" s="55" t="s">
        <v>2</v>
      </c>
      <c r="E3" s="54">
        <v>3.7</v>
      </c>
      <c r="F3" s="129"/>
      <c r="G3" s="59">
        <f t="shared" ref="G3:G12" si="0">ROUND((E3*F3),2)</f>
        <v>0</v>
      </c>
    </row>
    <row r="4" spans="2:7" s="65" customFormat="1" ht="15.75" x14ac:dyDescent="0.2">
      <c r="B4" s="57">
        <v>2</v>
      </c>
      <c r="C4" s="62" t="s">
        <v>127</v>
      </c>
      <c r="D4" s="55" t="s">
        <v>2</v>
      </c>
      <c r="E4" s="54">
        <v>0.5</v>
      </c>
      <c r="F4" s="129"/>
      <c r="G4" s="59">
        <f t="shared" si="0"/>
        <v>0</v>
      </c>
    </row>
    <row r="5" spans="2:7" s="52" customFormat="1" ht="12" x14ac:dyDescent="0.2">
      <c r="B5" s="57">
        <v>3</v>
      </c>
      <c r="C5" s="62" t="s">
        <v>126</v>
      </c>
      <c r="D5" s="55" t="s">
        <v>2</v>
      </c>
      <c r="E5" s="54">
        <v>1.8</v>
      </c>
      <c r="F5" s="60"/>
      <c r="G5" s="59">
        <f t="shared" si="0"/>
        <v>0</v>
      </c>
    </row>
    <row r="6" spans="2:7" s="52" customFormat="1" ht="25.5" customHeight="1" x14ac:dyDescent="0.2">
      <c r="B6" s="57">
        <v>4</v>
      </c>
      <c r="C6" s="62" t="s">
        <v>125</v>
      </c>
      <c r="D6" s="55" t="s">
        <v>6</v>
      </c>
      <c r="E6" s="54">
        <v>3.7</v>
      </c>
      <c r="F6" s="60"/>
      <c r="G6" s="59">
        <f t="shared" si="0"/>
        <v>0</v>
      </c>
    </row>
    <row r="7" spans="2:7" s="52" customFormat="1" ht="25.5" customHeight="1" x14ac:dyDescent="0.2">
      <c r="B7" s="57">
        <v>5</v>
      </c>
      <c r="C7" s="56" t="s">
        <v>124</v>
      </c>
      <c r="D7" s="64" t="s">
        <v>2</v>
      </c>
      <c r="E7" s="54">
        <v>1.9</v>
      </c>
      <c r="F7" s="60"/>
      <c r="G7" s="59">
        <f t="shared" si="0"/>
        <v>0</v>
      </c>
    </row>
    <row r="8" spans="2:7" s="52" customFormat="1" ht="24" x14ac:dyDescent="0.2">
      <c r="B8" s="57">
        <v>6</v>
      </c>
      <c r="C8" s="56" t="s">
        <v>123</v>
      </c>
      <c r="D8" s="55" t="s">
        <v>6</v>
      </c>
      <c r="E8" s="54">
        <v>15</v>
      </c>
      <c r="F8" s="60"/>
      <c r="G8" s="59">
        <f t="shared" si="0"/>
        <v>0</v>
      </c>
    </row>
    <row r="9" spans="2:7" s="52" customFormat="1" ht="24" x14ac:dyDescent="0.2">
      <c r="B9" s="57">
        <v>7</v>
      </c>
      <c r="C9" s="56" t="s">
        <v>286</v>
      </c>
      <c r="D9" s="55" t="s">
        <v>2</v>
      </c>
      <c r="E9" s="54">
        <v>2.2000000000000002</v>
      </c>
      <c r="F9" s="60"/>
      <c r="G9" s="59">
        <f t="shared" si="0"/>
        <v>0</v>
      </c>
    </row>
    <row r="10" spans="2:7" s="52" customFormat="1" ht="24" x14ac:dyDescent="0.2">
      <c r="B10" s="57">
        <v>8</v>
      </c>
      <c r="C10" s="56" t="s">
        <v>122</v>
      </c>
      <c r="D10" s="55" t="s">
        <v>2</v>
      </c>
      <c r="E10" s="54">
        <v>2.2999999999999998</v>
      </c>
      <c r="F10" s="60"/>
      <c r="G10" s="59">
        <f t="shared" si="0"/>
        <v>0</v>
      </c>
    </row>
    <row r="11" spans="2:7" s="52" customFormat="1" ht="12" x14ac:dyDescent="0.2">
      <c r="B11" s="57">
        <v>9</v>
      </c>
      <c r="C11" s="56" t="s">
        <v>121</v>
      </c>
      <c r="D11" s="55" t="s">
        <v>2</v>
      </c>
      <c r="E11" s="54">
        <v>2.2999999999999998</v>
      </c>
      <c r="F11" s="60"/>
      <c r="G11" s="59">
        <f t="shared" si="0"/>
        <v>0</v>
      </c>
    </row>
    <row r="12" spans="2:7" s="52" customFormat="1" ht="24" x14ac:dyDescent="0.2">
      <c r="B12" s="57">
        <v>10</v>
      </c>
      <c r="C12" s="62" t="s">
        <v>287</v>
      </c>
      <c r="D12" s="55" t="s">
        <v>2</v>
      </c>
      <c r="E12" s="54">
        <v>2</v>
      </c>
      <c r="F12" s="60"/>
      <c r="G12" s="59">
        <f t="shared" si="0"/>
        <v>0</v>
      </c>
    </row>
    <row r="13" spans="2:7" s="52" customFormat="1" ht="24" x14ac:dyDescent="0.2">
      <c r="B13" s="57">
        <v>11</v>
      </c>
      <c r="C13" s="56" t="s">
        <v>120</v>
      </c>
      <c r="D13" s="55" t="s">
        <v>6</v>
      </c>
      <c r="E13" s="54">
        <v>3</v>
      </c>
      <c r="F13" s="53"/>
      <c r="G13" s="59">
        <f t="shared" ref="G13:G20" si="1">E13*F13</f>
        <v>0</v>
      </c>
    </row>
    <row r="14" spans="2:7" s="52" customFormat="1" ht="12" x14ac:dyDescent="0.2">
      <c r="B14" s="57">
        <v>12</v>
      </c>
      <c r="C14" s="56" t="s">
        <v>141</v>
      </c>
      <c r="D14" s="55" t="s">
        <v>9</v>
      </c>
      <c r="E14" s="54">
        <v>8</v>
      </c>
      <c r="F14" s="53"/>
      <c r="G14" s="59">
        <f t="shared" si="1"/>
        <v>0</v>
      </c>
    </row>
    <row r="15" spans="2:7" s="52" customFormat="1" ht="24" x14ac:dyDescent="0.2">
      <c r="B15" s="57">
        <v>13</v>
      </c>
      <c r="C15" s="56" t="s">
        <v>140</v>
      </c>
      <c r="D15" s="55" t="s">
        <v>9</v>
      </c>
      <c r="E15" s="54">
        <v>8</v>
      </c>
      <c r="F15" s="53"/>
      <c r="G15" s="59">
        <f t="shared" si="1"/>
        <v>0</v>
      </c>
    </row>
    <row r="16" spans="2:7" s="52" customFormat="1" ht="12" x14ac:dyDescent="0.2">
      <c r="B16" s="57">
        <v>14</v>
      </c>
      <c r="C16" s="56" t="s">
        <v>139</v>
      </c>
      <c r="D16" s="55" t="s">
        <v>4</v>
      </c>
      <c r="E16" s="54">
        <v>1</v>
      </c>
      <c r="F16" s="53"/>
      <c r="G16" s="59">
        <f t="shared" si="1"/>
        <v>0</v>
      </c>
    </row>
    <row r="17" spans="2:7" s="52" customFormat="1" ht="12" x14ac:dyDescent="0.2">
      <c r="B17" s="57">
        <v>15</v>
      </c>
      <c r="C17" s="56" t="s">
        <v>138</v>
      </c>
      <c r="D17" s="55" t="s">
        <v>4</v>
      </c>
      <c r="E17" s="54">
        <v>1</v>
      </c>
      <c r="F17" s="53"/>
      <c r="G17" s="59">
        <f t="shared" si="1"/>
        <v>0</v>
      </c>
    </row>
    <row r="18" spans="2:7" s="52" customFormat="1" ht="12" x14ac:dyDescent="0.2">
      <c r="B18" s="57">
        <v>16</v>
      </c>
      <c r="C18" s="56" t="s">
        <v>137</v>
      </c>
      <c r="D18" s="55" t="s">
        <v>4</v>
      </c>
      <c r="E18" s="54">
        <v>1</v>
      </c>
      <c r="F18" s="53"/>
      <c r="G18" s="59">
        <f t="shared" si="1"/>
        <v>0</v>
      </c>
    </row>
    <row r="19" spans="2:7" s="52" customFormat="1" ht="36" x14ac:dyDescent="0.2">
      <c r="B19" s="57">
        <v>17</v>
      </c>
      <c r="C19" s="56" t="s">
        <v>115</v>
      </c>
      <c r="D19" s="55" t="s">
        <v>9</v>
      </c>
      <c r="E19" s="54">
        <v>8</v>
      </c>
      <c r="F19" s="53"/>
      <c r="G19" s="59">
        <f t="shared" si="1"/>
        <v>0</v>
      </c>
    </row>
    <row r="20" spans="2:7" s="52" customFormat="1" ht="12" x14ac:dyDescent="0.2">
      <c r="B20" s="57">
        <v>18</v>
      </c>
      <c r="C20" s="56" t="s">
        <v>114</v>
      </c>
      <c r="D20" s="55" t="s">
        <v>113</v>
      </c>
      <c r="E20" s="54">
        <v>0.08</v>
      </c>
      <c r="F20" s="53"/>
      <c r="G20" s="59">
        <f t="shared" si="1"/>
        <v>0</v>
      </c>
    </row>
    <row r="21" spans="2:7" s="52" customFormat="1" thickBot="1" x14ac:dyDescent="0.25">
      <c r="B21" s="132"/>
      <c r="C21" s="133"/>
      <c r="D21" s="134"/>
      <c r="E21" s="135"/>
      <c r="F21" s="136"/>
      <c r="G21" s="137">
        <f>SUM(G3:G20)</f>
        <v>0</v>
      </c>
    </row>
    <row r="22" spans="2:7" s="52" customFormat="1" ht="12" x14ac:dyDescent="0.2">
      <c r="B22" s="71"/>
      <c r="C22" s="72"/>
      <c r="D22" s="71"/>
      <c r="E22" s="70"/>
      <c r="F22" s="69"/>
      <c r="G22" s="69"/>
    </row>
  </sheetData>
  <mergeCells count="1">
    <mergeCell ref="B1:G1"/>
  </mergeCells>
  <pageMargins left="0.7" right="0.2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22" workbookViewId="0">
      <selection activeCell="L70" sqref="L70"/>
    </sheetView>
  </sheetViews>
  <sheetFormatPr defaultRowHeight="15" x14ac:dyDescent="0.25"/>
  <cols>
    <col min="1" max="1" width="3" style="101" customWidth="1"/>
    <col min="2" max="2" width="54.7109375" style="101" customWidth="1"/>
    <col min="3" max="3" width="5" style="101" customWidth="1"/>
    <col min="4" max="4" width="8.5703125" style="101" bestFit="1" customWidth="1"/>
    <col min="5" max="5" width="7.5703125" style="101" customWidth="1"/>
    <col min="6" max="6" width="16.140625" style="101" bestFit="1" customWidth="1"/>
    <col min="7" max="16384" width="9.140625" style="101"/>
  </cols>
  <sheetData>
    <row r="1" spans="1:6" ht="30" customHeight="1" x14ac:dyDescent="0.25">
      <c r="A1" s="186" t="s">
        <v>252</v>
      </c>
      <c r="B1" s="186"/>
      <c r="C1" s="186"/>
      <c r="D1" s="186"/>
      <c r="E1" s="186"/>
      <c r="F1" s="186"/>
    </row>
    <row r="2" spans="1:6" x14ac:dyDescent="0.25">
      <c r="A2" s="101" t="s">
        <v>253</v>
      </c>
    </row>
    <row r="3" spans="1:6" x14ac:dyDescent="0.25">
      <c r="A3" s="187" t="s">
        <v>95</v>
      </c>
      <c r="B3" s="187"/>
      <c r="C3" s="187"/>
      <c r="D3" s="187"/>
      <c r="E3" s="187"/>
      <c r="F3" s="187"/>
    </row>
    <row r="4" spans="1:6" ht="15.75" thickBot="1" x14ac:dyDescent="0.3"/>
    <row r="5" spans="1:6" x14ac:dyDescent="0.25">
      <c r="A5" s="102" t="s">
        <v>10</v>
      </c>
      <c r="B5" s="103" t="s">
        <v>254</v>
      </c>
      <c r="C5" s="103" t="s">
        <v>11</v>
      </c>
      <c r="D5" s="103" t="s">
        <v>255</v>
      </c>
      <c r="E5" s="103" t="s">
        <v>256</v>
      </c>
      <c r="F5" s="104" t="s">
        <v>257</v>
      </c>
    </row>
    <row r="6" spans="1:6" x14ac:dyDescent="0.25">
      <c r="A6" s="105"/>
      <c r="B6" s="106" t="s">
        <v>258</v>
      </c>
      <c r="C6" s="106"/>
      <c r="D6" s="106"/>
      <c r="E6" s="106"/>
      <c r="F6" s="107"/>
    </row>
    <row r="7" spans="1:6" x14ac:dyDescent="0.25">
      <c r="A7" s="105"/>
      <c r="B7" s="106" t="s">
        <v>259</v>
      </c>
      <c r="C7" s="106"/>
      <c r="D7" s="106"/>
      <c r="E7" s="106"/>
      <c r="F7" s="107"/>
    </row>
    <row r="8" spans="1:6" x14ac:dyDescent="0.25">
      <c r="A8" s="105"/>
      <c r="B8" s="106" t="s">
        <v>260</v>
      </c>
      <c r="C8" s="106"/>
      <c r="D8" s="106"/>
      <c r="E8" s="106"/>
      <c r="F8" s="107"/>
    </row>
    <row r="9" spans="1:6" ht="30" x14ac:dyDescent="0.25">
      <c r="A9" s="108">
        <v>1</v>
      </c>
      <c r="B9" s="109" t="s">
        <v>261</v>
      </c>
      <c r="C9" s="110" t="s">
        <v>6</v>
      </c>
      <c r="D9" s="111">
        <v>13150</v>
      </c>
      <c r="E9" s="111"/>
      <c r="F9" s="112">
        <f>ROUND(D9*E9,2)</f>
        <v>0</v>
      </c>
    </row>
    <row r="10" spans="1:6" ht="30" x14ac:dyDescent="0.25">
      <c r="A10" s="108">
        <v>2</v>
      </c>
      <c r="B10" s="109" t="s">
        <v>262</v>
      </c>
      <c r="C10" s="110" t="s">
        <v>2</v>
      </c>
      <c r="D10" s="111">
        <f>D9*0.7</f>
        <v>9205</v>
      </c>
      <c r="E10" s="111"/>
      <c r="F10" s="112">
        <f t="shared" ref="F10:F19" si="0">ROUND(D10*E10,2)</f>
        <v>0</v>
      </c>
    </row>
    <row r="11" spans="1:6" ht="30" x14ac:dyDescent="0.25">
      <c r="A11" s="108">
        <v>3</v>
      </c>
      <c r="B11" s="109" t="s">
        <v>263</v>
      </c>
      <c r="C11" s="110" t="s">
        <v>9</v>
      </c>
      <c r="D11" s="111">
        <v>600</v>
      </c>
      <c r="E11" s="111"/>
      <c r="F11" s="112">
        <f t="shared" si="0"/>
        <v>0</v>
      </c>
    </row>
    <row r="12" spans="1:6" x14ac:dyDescent="0.25">
      <c r="A12" s="108">
        <v>4</v>
      </c>
      <c r="B12" s="109" t="s">
        <v>264</v>
      </c>
      <c r="C12" s="110" t="s">
        <v>9</v>
      </c>
      <c r="D12" s="111">
        <v>600</v>
      </c>
      <c r="E12" s="111"/>
      <c r="F12" s="112">
        <f t="shared" si="0"/>
        <v>0</v>
      </c>
    </row>
    <row r="13" spans="1:6" x14ac:dyDescent="0.25">
      <c r="A13" s="108">
        <v>5</v>
      </c>
      <c r="B13" s="109" t="s">
        <v>265</v>
      </c>
      <c r="C13" s="110" t="s">
        <v>9</v>
      </c>
      <c r="D13" s="111">
        <v>250</v>
      </c>
      <c r="E13" s="111"/>
      <c r="F13" s="112">
        <f t="shared" si="0"/>
        <v>0</v>
      </c>
    </row>
    <row r="14" spans="1:6" ht="30" x14ac:dyDescent="0.25">
      <c r="A14" s="108">
        <v>6</v>
      </c>
      <c r="B14" s="109" t="s">
        <v>266</v>
      </c>
      <c r="C14" s="110" t="s">
        <v>2</v>
      </c>
      <c r="D14" s="111">
        <f>D9*0.5</f>
        <v>6575</v>
      </c>
      <c r="E14" s="113"/>
      <c r="F14" s="112">
        <f t="shared" si="0"/>
        <v>0</v>
      </c>
    </row>
    <row r="15" spans="1:6" x14ac:dyDescent="0.25">
      <c r="A15" s="108">
        <v>7</v>
      </c>
      <c r="B15" s="109" t="s">
        <v>267</v>
      </c>
      <c r="C15" s="110" t="s">
        <v>6</v>
      </c>
      <c r="D15" s="111">
        <f>D9*3</f>
        <v>39450</v>
      </c>
      <c r="E15" s="113"/>
      <c r="F15" s="112">
        <f t="shared" si="0"/>
        <v>0</v>
      </c>
    </row>
    <row r="16" spans="1:6" x14ac:dyDescent="0.25">
      <c r="A16" s="108">
        <v>8</v>
      </c>
      <c r="B16" s="109" t="s">
        <v>268</v>
      </c>
      <c r="C16" s="110" t="s">
        <v>269</v>
      </c>
      <c r="D16" s="114">
        <f>D9*20*24/1000</f>
        <v>6312</v>
      </c>
      <c r="E16" s="113"/>
      <c r="F16" s="112">
        <f t="shared" si="0"/>
        <v>0</v>
      </c>
    </row>
    <row r="17" spans="1:6" ht="30" x14ac:dyDescent="0.25">
      <c r="A17" s="108">
        <v>9</v>
      </c>
      <c r="B17" s="109" t="s">
        <v>270</v>
      </c>
      <c r="C17" s="110" t="s">
        <v>269</v>
      </c>
      <c r="D17" s="111">
        <f>D9*0.096</f>
        <v>1262.4000000000001</v>
      </c>
      <c r="E17" s="113"/>
      <c r="F17" s="112">
        <f t="shared" si="0"/>
        <v>0</v>
      </c>
    </row>
    <row r="18" spans="1:6" ht="30" x14ac:dyDescent="0.25">
      <c r="A18" s="108">
        <v>10</v>
      </c>
      <c r="B18" s="109" t="s">
        <v>271</v>
      </c>
      <c r="C18" s="110" t="s">
        <v>269</v>
      </c>
      <c r="D18" s="111">
        <f>D9*0.096</f>
        <v>1262.4000000000001</v>
      </c>
      <c r="E18" s="115"/>
      <c r="F18" s="112">
        <f t="shared" si="0"/>
        <v>0</v>
      </c>
    </row>
    <row r="19" spans="1:6" ht="30" x14ac:dyDescent="0.25">
      <c r="A19" s="108">
        <v>11</v>
      </c>
      <c r="B19" s="109" t="s">
        <v>272</v>
      </c>
      <c r="C19" s="110" t="s">
        <v>6</v>
      </c>
      <c r="D19" s="113">
        <v>409</v>
      </c>
      <c r="E19" s="111"/>
      <c r="F19" s="112">
        <f t="shared" si="0"/>
        <v>0</v>
      </c>
    </row>
    <row r="20" spans="1:6" x14ac:dyDescent="0.25">
      <c r="A20" s="116"/>
      <c r="B20" s="117" t="s">
        <v>273</v>
      </c>
      <c r="C20" s="118"/>
      <c r="D20" s="118"/>
      <c r="E20" s="118"/>
      <c r="F20" s="119">
        <f>SUM(F9:F19)</f>
        <v>0</v>
      </c>
    </row>
    <row r="21" spans="1:6" x14ac:dyDescent="0.25">
      <c r="A21" s="116"/>
      <c r="B21" s="106" t="s">
        <v>274</v>
      </c>
      <c r="C21" s="118"/>
      <c r="D21" s="118"/>
      <c r="E21" s="118"/>
      <c r="F21" s="120"/>
    </row>
    <row r="22" spans="1:6" ht="30" x14ac:dyDescent="0.25">
      <c r="A22" s="108">
        <v>1</v>
      </c>
      <c r="B22" s="109" t="s">
        <v>261</v>
      </c>
      <c r="C22" s="110" t="s">
        <v>6</v>
      </c>
      <c r="D22" s="111">
        <v>1185</v>
      </c>
      <c r="E22" s="111"/>
      <c r="F22" s="112">
        <f t="shared" ref="F22:F30" si="1">ROUND(D22*E22,2)</f>
        <v>0</v>
      </c>
    </row>
    <row r="23" spans="1:6" ht="30" x14ac:dyDescent="0.25">
      <c r="A23" s="108">
        <v>2</v>
      </c>
      <c r="B23" s="109" t="s">
        <v>262</v>
      </c>
      <c r="C23" s="110" t="s">
        <v>2</v>
      </c>
      <c r="D23" s="111">
        <f>D22*0.7</f>
        <v>829.5</v>
      </c>
      <c r="E23" s="111"/>
      <c r="F23" s="112">
        <f t="shared" si="1"/>
        <v>0</v>
      </c>
    </row>
    <row r="24" spans="1:6" x14ac:dyDescent="0.25">
      <c r="A24" s="108">
        <v>3</v>
      </c>
      <c r="B24" s="109" t="s">
        <v>265</v>
      </c>
      <c r="C24" s="110" t="s">
        <v>9</v>
      </c>
      <c r="D24" s="111">
        <v>550</v>
      </c>
      <c r="E24" s="111"/>
      <c r="F24" s="112">
        <f t="shared" si="1"/>
        <v>0</v>
      </c>
    </row>
    <row r="25" spans="1:6" ht="30" x14ac:dyDescent="0.25">
      <c r="A25" s="108">
        <v>4</v>
      </c>
      <c r="B25" s="109" t="s">
        <v>266</v>
      </c>
      <c r="C25" s="110" t="s">
        <v>2</v>
      </c>
      <c r="D25" s="111">
        <f>D22*0.5</f>
        <v>592.5</v>
      </c>
      <c r="E25" s="113"/>
      <c r="F25" s="112">
        <f t="shared" si="1"/>
        <v>0</v>
      </c>
    </row>
    <row r="26" spans="1:6" x14ac:dyDescent="0.25">
      <c r="A26" s="108">
        <v>5</v>
      </c>
      <c r="B26" s="109" t="s">
        <v>267</v>
      </c>
      <c r="C26" s="110" t="s">
        <v>6</v>
      </c>
      <c r="D26" s="111">
        <f>D22*3</f>
        <v>3555</v>
      </c>
      <c r="E26" s="113"/>
      <c r="F26" s="112">
        <f t="shared" si="1"/>
        <v>0</v>
      </c>
    </row>
    <row r="27" spans="1:6" x14ac:dyDescent="0.25">
      <c r="A27" s="108">
        <v>6</v>
      </c>
      <c r="B27" s="109" t="s">
        <v>268</v>
      </c>
      <c r="C27" s="110" t="s">
        <v>2</v>
      </c>
      <c r="D27" s="114">
        <f>D22*20*24/1000</f>
        <v>568.79999999999995</v>
      </c>
      <c r="E27" s="113"/>
      <c r="F27" s="112">
        <f t="shared" si="1"/>
        <v>0</v>
      </c>
    </row>
    <row r="28" spans="1:6" ht="30" x14ac:dyDescent="0.25">
      <c r="A28" s="108">
        <v>7</v>
      </c>
      <c r="B28" s="109" t="s">
        <v>270</v>
      </c>
      <c r="C28" s="110" t="s">
        <v>269</v>
      </c>
      <c r="D28" s="111">
        <f>D22*0.096</f>
        <v>113.76</v>
      </c>
      <c r="E28" s="113"/>
      <c r="F28" s="112">
        <f t="shared" si="1"/>
        <v>0</v>
      </c>
    </row>
    <row r="29" spans="1:6" ht="30" x14ac:dyDescent="0.25">
      <c r="A29" s="108">
        <v>8</v>
      </c>
      <c r="B29" s="109" t="s">
        <v>271</v>
      </c>
      <c r="C29" s="110" t="s">
        <v>269</v>
      </c>
      <c r="D29" s="111">
        <f>D22*0.096</f>
        <v>113.76</v>
      </c>
      <c r="E29" s="115"/>
      <c r="F29" s="112">
        <f t="shared" si="1"/>
        <v>0</v>
      </c>
    </row>
    <row r="30" spans="1:6" ht="30" x14ac:dyDescent="0.25">
      <c r="A30" s="108">
        <v>9</v>
      </c>
      <c r="B30" s="109" t="s">
        <v>272</v>
      </c>
      <c r="C30" s="110" t="s">
        <v>6</v>
      </c>
      <c r="D30" s="113">
        <v>60</v>
      </c>
      <c r="E30" s="111"/>
      <c r="F30" s="112">
        <f t="shared" si="1"/>
        <v>0</v>
      </c>
    </row>
    <row r="31" spans="1:6" x14ac:dyDescent="0.25">
      <c r="A31" s="116"/>
      <c r="B31" s="117" t="s">
        <v>273</v>
      </c>
      <c r="C31" s="118"/>
      <c r="D31" s="118"/>
      <c r="E31" s="118"/>
      <c r="F31" s="120">
        <f>SUM(F22:F30)</f>
        <v>0</v>
      </c>
    </row>
    <row r="32" spans="1:6" x14ac:dyDescent="0.25">
      <c r="A32" s="116"/>
      <c r="B32" s="106" t="s">
        <v>275</v>
      </c>
      <c r="C32" s="118"/>
      <c r="D32" s="118"/>
      <c r="E32" s="118"/>
      <c r="F32" s="120"/>
    </row>
    <row r="33" spans="1:6" ht="30" x14ac:dyDescent="0.25">
      <c r="A33" s="108">
        <v>1</v>
      </c>
      <c r="B33" s="109" t="s">
        <v>261</v>
      </c>
      <c r="C33" s="110" t="s">
        <v>6</v>
      </c>
      <c r="D33" s="111">
        <v>5500</v>
      </c>
      <c r="E33" s="111"/>
      <c r="F33" s="112">
        <f>ROUND(D33*E33,2)</f>
        <v>0</v>
      </c>
    </row>
    <row r="34" spans="1:6" ht="30" x14ac:dyDescent="0.25">
      <c r="A34" s="108">
        <v>2</v>
      </c>
      <c r="B34" s="109" t="s">
        <v>262</v>
      </c>
      <c r="C34" s="110" t="s">
        <v>2</v>
      </c>
      <c r="D34" s="111">
        <f>D33*0.7</f>
        <v>3849.9999999999995</v>
      </c>
      <c r="E34" s="111"/>
      <c r="F34" s="112">
        <f t="shared" ref="F34:F44" si="2">ROUND(D34*E34,2)</f>
        <v>0</v>
      </c>
    </row>
    <row r="35" spans="1:6" ht="30" x14ac:dyDescent="0.25">
      <c r="A35" s="108">
        <v>3</v>
      </c>
      <c r="B35" s="109" t="s">
        <v>266</v>
      </c>
      <c r="C35" s="110" t="s">
        <v>2</v>
      </c>
      <c r="D35" s="111">
        <f>D33*0.5</f>
        <v>2750</v>
      </c>
      <c r="E35" s="113"/>
      <c r="F35" s="112">
        <f t="shared" si="2"/>
        <v>0</v>
      </c>
    </row>
    <row r="36" spans="1:6" x14ac:dyDescent="0.25">
      <c r="A36" s="108">
        <v>4</v>
      </c>
      <c r="B36" s="109" t="s">
        <v>267</v>
      </c>
      <c r="C36" s="110" t="s">
        <v>6</v>
      </c>
      <c r="D36" s="111">
        <f>D33*3</f>
        <v>16500</v>
      </c>
      <c r="E36" s="111"/>
      <c r="F36" s="112">
        <f t="shared" si="2"/>
        <v>0</v>
      </c>
    </row>
    <row r="37" spans="1:6" x14ac:dyDescent="0.25">
      <c r="A37" s="108">
        <v>5</v>
      </c>
      <c r="B37" s="109" t="s">
        <v>268</v>
      </c>
      <c r="C37" s="110" t="s">
        <v>269</v>
      </c>
      <c r="D37" s="114">
        <f>D33*18*24/1000</f>
        <v>2376</v>
      </c>
      <c r="E37" s="113"/>
      <c r="F37" s="112">
        <f t="shared" si="2"/>
        <v>0</v>
      </c>
    </row>
    <row r="38" spans="1:6" ht="30" x14ac:dyDescent="0.25">
      <c r="A38" s="108">
        <v>6</v>
      </c>
      <c r="B38" s="109" t="s">
        <v>270</v>
      </c>
      <c r="C38" s="110" t="s">
        <v>269</v>
      </c>
      <c r="D38" s="111">
        <f>D33*0.096</f>
        <v>528</v>
      </c>
      <c r="E38" s="113"/>
      <c r="F38" s="112">
        <f t="shared" si="2"/>
        <v>0</v>
      </c>
    </row>
    <row r="39" spans="1:6" ht="30" x14ac:dyDescent="0.25">
      <c r="A39" s="108">
        <v>7</v>
      </c>
      <c r="B39" s="109" t="s">
        <v>271</v>
      </c>
      <c r="C39" s="110" t="s">
        <v>269</v>
      </c>
      <c r="D39" s="111">
        <f>D33*0.096</f>
        <v>528</v>
      </c>
      <c r="E39" s="115"/>
      <c r="F39" s="112">
        <f t="shared" si="2"/>
        <v>0</v>
      </c>
    </row>
    <row r="40" spans="1:6" ht="30" x14ac:dyDescent="0.25">
      <c r="A40" s="108">
        <v>8</v>
      </c>
      <c r="B40" s="109" t="s">
        <v>272</v>
      </c>
      <c r="C40" s="110" t="s">
        <v>6</v>
      </c>
      <c r="D40" s="113">
        <v>290</v>
      </c>
      <c r="E40" s="111"/>
      <c r="F40" s="112">
        <f t="shared" si="2"/>
        <v>0</v>
      </c>
    </row>
    <row r="41" spans="1:6" x14ac:dyDescent="0.25">
      <c r="A41" s="116"/>
      <c r="B41" s="117" t="s">
        <v>273</v>
      </c>
      <c r="C41" s="118"/>
      <c r="D41" s="118"/>
      <c r="E41" s="118"/>
      <c r="F41" s="120">
        <f>SUM(F33:F40)</f>
        <v>0</v>
      </c>
    </row>
    <row r="42" spans="1:6" x14ac:dyDescent="0.25">
      <c r="A42" s="116"/>
      <c r="B42" s="117" t="s">
        <v>276</v>
      </c>
      <c r="C42" s="118"/>
      <c r="D42" s="118"/>
      <c r="E42" s="118"/>
      <c r="F42" s="120"/>
    </row>
    <row r="43" spans="1:6" x14ac:dyDescent="0.25">
      <c r="A43" s="108">
        <v>1</v>
      </c>
      <c r="B43" s="109" t="s">
        <v>277</v>
      </c>
      <c r="C43" s="110" t="s">
        <v>4</v>
      </c>
      <c r="D43" s="113">
        <v>1</v>
      </c>
      <c r="E43" s="111"/>
      <c r="F43" s="112">
        <f t="shared" si="2"/>
        <v>0</v>
      </c>
    </row>
    <row r="44" spans="1:6" x14ac:dyDescent="0.25">
      <c r="A44" s="108">
        <v>2</v>
      </c>
      <c r="B44" s="109" t="s">
        <v>278</v>
      </c>
      <c r="C44" s="110" t="s">
        <v>4</v>
      </c>
      <c r="D44" s="113">
        <v>1</v>
      </c>
      <c r="E44" s="111"/>
      <c r="F44" s="112">
        <f t="shared" si="2"/>
        <v>0</v>
      </c>
    </row>
    <row r="45" spans="1:6" x14ac:dyDescent="0.25">
      <c r="A45" s="116"/>
      <c r="B45" s="117" t="s">
        <v>273</v>
      </c>
      <c r="C45" s="118"/>
      <c r="D45" s="118"/>
      <c r="E45" s="118"/>
      <c r="F45" s="120">
        <f>SUM(F43:F44)</f>
        <v>0</v>
      </c>
    </row>
    <row r="46" spans="1:6" x14ac:dyDescent="0.25">
      <c r="A46" s="116"/>
      <c r="B46" s="117" t="s">
        <v>279</v>
      </c>
      <c r="C46" s="118"/>
      <c r="D46" s="118"/>
      <c r="E46" s="118"/>
      <c r="F46" s="120">
        <f>F41+F31+F20+F45</f>
        <v>0</v>
      </c>
    </row>
    <row r="47" spans="1:6" x14ac:dyDescent="0.25">
      <c r="A47" s="116"/>
      <c r="B47" s="117" t="s">
        <v>34</v>
      </c>
      <c r="C47" s="118"/>
      <c r="D47" s="118"/>
      <c r="E47" s="118"/>
      <c r="F47" s="121">
        <f>F46*0.1</f>
        <v>0</v>
      </c>
    </row>
    <row r="48" spans="1:6" x14ac:dyDescent="0.25">
      <c r="A48" s="116"/>
      <c r="B48" s="117" t="s">
        <v>273</v>
      </c>
      <c r="C48" s="118"/>
      <c r="D48" s="118"/>
      <c r="E48" s="118"/>
      <c r="F48" s="121">
        <f>F46+F47</f>
        <v>0</v>
      </c>
    </row>
    <row r="49" spans="1:6" x14ac:dyDescent="0.25">
      <c r="A49" s="116"/>
      <c r="B49" s="117" t="s">
        <v>280</v>
      </c>
      <c r="C49" s="118"/>
      <c r="D49" s="118"/>
      <c r="E49" s="118"/>
      <c r="F49" s="121">
        <f>F48*0.2</f>
        <v>0</v>
      </c>
    </row>
    <row r="50" spans="1:6" x14ac:dyDescent="0.25">
      <c r="A50" s="116"/>
      <c r="B50" s="117" t="s">
        <v>281</v>
      </c>
      <c r="C50" s="118"/>
      <c r="D50" s="118"/>
      <c r="E50" s="118"/>
      <c r="F50" s="121">
        <f>F48+F49</f>
        <v>0</v>
      </c>
    </row>
    <row r="51" spans="1:6" x14ac:dyDescent="0.25">
      <c r="A51" s="116"/>
      <c r="B51" s="117"/>
      <c r="C51" s="118"/>
      <c r="D51" s="118"/>
      <c r="E51" s="118"/>
      <c r="F51" s="121"/>
    </row>
    <row r="52" spans="1:6" x14ac:dyDescent="0.25">
      <c r="A52" s="116"/>
      <c r="B52" s="117" t="s">
        <v>282</v>
      </c>
      <c r="C52" s="118"/>
      <c r="D52" s="118"/>
      <c r="E52" s="118"/>
      <c r="F52" s="120"/>
    </row>
    <row r="53" spans="1:6" x14ac:dyDescent="0.25">
      <c r="A53" s="116"/>
      <c r="B53" s="106" t="s">
        <v>259</v>
      </c>
      <c r="C53" s="118"/>
      <c r="D53" s="118"/>
      <c r="E53" s="118"/>
      <c r="F53" s="120"/>
    </row>
    <row r="54" spans="1:6" x14ac:dyDescent="0.25">
      <c r="A54" s="116"/>
      <c r="B54" s="106" t="s">
        <v>274</v>
      </c>
      <c r="C54" s="118"/>
      <c r="D54" s="118"/>
      <c r="E54" s="118"/>
      <c r="F54" s="120"/>
    </row>
    <row r="55" spans="1:6" ht="30" x14ac:dyDescent="0.25">
      <c r="A55" s="108">
        <v>1</v>
      </c>
      <c r="B55" s="109" t="s">
        <v>261</v>
      </c>
      <c r="C55" s="110" t="s">
        <v>6</v>
      </c>
      <c r="D55" s="111">
        <v>15300</v>
      </c>
      <c r="E55" s="111"/>
      <c r="F55" s="112">
        <f t="shared" ref="F55:F60" si="3">ROUND(D55*E55,2)</f>
        <v>0</v>
      </c>
    </row>
    <row r="56" spans="1:6" x14ac:dyDescent="0.25">
      <c r="A56" s="108">
        <v>2</v>
      </c>
      <c r="B56" s="109" t="s">
        <v>265</v>
      </c>
      <c r="C56" s="110" t="s">
        <v>9</v>
      </c>
      <c r="D56" s="111">
        <v>300</v>
      </c>
      <c r="E56" s="111"/>
      <c r="F56" s="112">
        <f t="shared" si="3"/>
        <v>0</v>
      </c>
    </row>
    <row r="57" spans="1:6" x14ac:dyDescent="0.25">
      <c r="A57" s="108">
        <v>3</v>
      </c>
      <c r="B57" s="109" t="s">
        <v>267</v>
      </c>
      <c r="C57" s="110" t="s">
        <v>6</v>
      </c>
      <c r="D57" s="111">
        <f>D55*2</f>
        <v>30600</v>
      </c>
      <c r="E57" s="111"/>
      <c r="F57" s="112">
        <f t="shared" si="3"/>
        <v>0</v>
      </c>
    </row>
    <row r="58" spans="1:6" ht="30" x14ac:dyDescent="0.25">
      <c r="A58" s="108">
        <v>4</v>
      </c>
      <c r="B58" s="109" t="s">
        <v>270</v>
      </c>
      <c r="C58" s="110" t="s">
        <v>269</v>
      </c>
      <c r="D58" s="111">
        <f>D55*0.096</f>
        <v>1468.8</v>
      </c>
      <c r="E58" s="113"/>
      <c r="F58" s="112">
        <f t="shared" si="3"/>
        <v>0</v>
      </c>
    </row>
    <row r="59" spans="1:6" ht="30" x14ac:dyDescent="0.25">
      <c r="A59" s="108">
        <v>5</v>
      </c>
      <c r="B59" s="109" t="s">
        <v>271</v>
      </c>
      <c r="C59" s="110" t="s">
        <v>269</v>
      </c>
      <c r="D59" s="111">
        <f>D55*0.096</f>
        <v>1468.8</v>
      </c>
      <c r="E59" s="115"/>
      <c r="F59" s="112">
        <f t="shared" si="3"/>
        <v>0</v>
      </c>
    </row>
    <row r="60" spans="1:6" ht="30" x14ac:dyDescent="0.25">
      <c r="A60" s="108">
        <v>6</v>
      </c>
      <c r="B60" s="109" t="s">
        <v>272</v>
      </c>
      <c r="C60" s="110" t="s">
        <v>6</v>
      </c>
      <c r="D60" s="113">
        <v>340</v>
      </c>
      <c r="E60" s="111"/>
      <c r="F60" s="112">
        <f t="shared" si="3"/>
        <v>0</v>
      </c>
    </row>
    <row r="61" spans="1:6" x14ac:dyDescent="0.25">
      <c r="A61" s="116"/>
      <c r="B61" s="117" t="s">
        <v>273</v>
      </c>
      <c r="C61" s="118"/>
      <c r="D61" s="118"/>
      <c r="E61" s="118"/>
      <c r="F61" s="119">
        <f>SUM(F55:F60)</f>
        <v>0</v>
      </c>
    </row>
    <row r="62" spans="1:6" x14ac:dyDescent="0.25">
      <c r="A62" s="116"/>
      <c r="B62" s="106" t="s">
        <v>275</v>
      </c>
      <c r="C62" s="118"/>
      <c r="D62" s="118"/>
      <c r="E62" s="118"/>
      <c r="F62" s="120"/>
    </row>
    <row r="63" spans="1:6" ht="30" x14ac:dyDescent="0.25">
      <c r="A63" s="108">
        <v>1</v>
      </c>
      <c r="B63" s="109" t="s">
        <v>261</v>
      </c>
      <c r="C63" s="110" t="s">
        <v>6</v>
      </c>
      <c r="D63" s="111">
        <v>10700</v>
      </c>
      <c r="E63" s="111"/>
      <c r="F63" s="112">
        <f>ROUND(D63*E63,2)</f>
        <v>0</v>
      </c>
    </row>
    <row r="64" spans="1:6" x14ac:dyDescent="0.25">
      <c r="A64" s="108">
        <v>2</v>
      </c>
      <c r="B64" s="109" t="s">
        <v>265</v>
      </c>
      <c r="C64" s="110" t="s">
        <v>9</v>
      </c>
      <c r="D64" s="111">
        <v>220</v>
      </c>
      <c r="E64" s="111"/>
      <c r="F64" s="112">
        <f t="shared" ref="F64:F68" si="4">ROUND(D64*E64,2)</f>
        <v>0</v>
      </c>
    </row>
    <row r="65" spans="1:6" x14ac:dyDescent="0.25">
      <c r="A65" s="108">
        <v>3</v>
      </c>
      <c r="B65" s="109" t="s">
        <v>267</v>
      </c>
      <c r="C65" s="110" t="s">
        <v>6</v>
      </c>
      <c r="D65" s="111">
        <f>D63*2</f>
        <v>21400</v>
      </c>
      <c r="E65" s="111"/>
      <c r="F65" s="112">
        <f t="shared" si="4"/>
        <v>0</v>
      </c>
    </row>
    <row r="66" spans="1:6" ht="30" x14ac:dyDescent="0.25">
      <c r="A66" s="108">
        <v>4</v>
      </c>
      <c r="B66" s="109" t="s">
        <v>270</v>
      </c>
      <c r="C66" s="110" t="s">
        <v>269</v>
      </c>
      <c r="D66" s="111">
        <f>D63*0.096</f>
        <v>1027.2</v>
      </c>
      <c r="E66" s="113"/>
      <c r="F66" s="112">
        <f t="shared" si="4"/>
        <v>0</v>
      </c>
    </row>
    <row r="67" spans="1:6" ht="30" x14ac:dyDescent="0.25">
      <c r="A67" s="108">
        <v>5</v>
      </c>
      <c r="B67" s="109" t="s">
        <v>271</v>
      </c>
      <c r="C67" s="110" t="s">
        <v>269</v>
      </c>
      <c r="D67" s="111">
        <f>D63*0.096</f>
        <v>1027.2</v>
      </c>
      <c r="E67" s="115"/>
      <c r="F67" s="112">
        <f t="shared" si="4"/>
        <v>0</v>
      </c>
    </row>
    <row r="68" spans="1:6" ht="30" x14ac:dyDescent="0.25">
      <c r="A68" s="108">
        <v>6</v>
      </c>
      <c r="B68" s="109" t="s">
        <v>272</v>
      </c>
      <c r="C68" s="110" t="s">
        <v>6</v>
      </c>
      <c r="D68" s="113">
        <v>661</v>
      </c>
      <c r="E68" s="111"/>
      <c r="F68" s="112">
        <f t="shared" si="4"/>
        <v>0</v>
      </c>
    </row>
    <row r="69" spans="1:6" x14ac:dyDescent="0.25">
      <c r="A69" s="116"/>
      <c r="B69" s="117" t="s">
        <v>273</v>
      </c>
      <c r="C69" s="118"/>
      <c r="D69" s="118"/>
      <c r="E69" s="118"/>
      <c r="F69" s="120">
        <f>SUM(F63:F68)</f>
        <v>0</v>
      </c>
    </row>
    <row r="70" spans="1:6" x14ac:dyDescent="0.25">
      <c r="A70" s="116"/>
      <c r="B70" s="117" t="s">
        <v>283</v>
      </c>
      <c r="C70" s="118"/>
      <c r="D70" s="118"/>
      <c r="E70" s="118"/>
      <c r="F70" s="120">
        <f>F69+F61</f>
        <v>0</v>
      </c>
    </row>
    <row r="71" spans="1:6" x14ac:dyDescent="0.25">
      <c r="A71" s="116"/>
      <c r="B71" s="117" t="s">
        <v>34</v>
      </c>
      <c r="C71" s="118"/>
      <c r="D71" s="118"/>
      <c r="E71" s="118"/>
      <c r="F71" s="121">
        <f>F70*0.1</f>
        <v>0</v>
      </c>
    </row>
    <row r="72" spans="1:6" x14ac:dyDescent="0.25">
      <c r="A72" s="116"/>
      <c r="B72" s="117" t="s">
        <v>273</v>
      </c>
      <c r="C72" s="118"/>
      <c r="D72" s="118"/>
      <c r="E72" s="118"/>
      <c r="F72" s="121">
        <f>F70+F71</f>
        <v>0</v>
      </c>
    </row>
    <row r="73" spans="1:6" x14ac:dyDescent="0.25">
      <c r="A73" s="116"/>
      <c r="B73" s="117" t="s">
        <v>280</v>
      </c>
      <c r="C73" s="118"/>
      <c r="D73" s="118"/>
      <c r="E73" s="118"/>
      <c r="F73" s="121">
        <f>F72*0.2</f>
        <v>0</v>
      </c>
    </row>
    <row r="74" spans="1:6" ht="15.75" thickBot="1" x14ac:dyDescent="0.3">
      <c r="A74" s="143"/>
      <c r="B74" s="144" t="s">
        <v>284</v>
      </c>
      <c r="C74" s="145"/>
      <c r="D74" s="145"/>
      <c r="E74" s="145"/>
      <c r="F74" s="146">
        <f>F72+F73</f>
        <v>0</v>
      </c>
    </row>
    <row r="75" spans="1:6" s="2" customFormat="1" ht="24.75" thickBot="1" x14ac:dyDescent="0.25">
      <c r="A75" s="147"/>
      <c r="B75" s="148" t="s">
        <v>100</v>
      </c>
      <c r="C75" s="148"/>
      <c r="D75" s="148"/>
      <c r="E75" s="148"/>
      <c r="F75" s="149"/>
    </row>
    <row r="76" spans="1:6" x14ac:dyDescent="0.25">
      <c r="B76" s="122"/>
      <c r="C76" s="123"/>
      <c r="D76" s="123"/>
      <c r="E76" s="123"/>
      <c r="F76" s="124"/>
    </row>
    <row r="77" spans="1:6" x14ac:dyDescent="0.25">
      <c r="B77" s="122"/>
      <c r="C77" s="123"/>
      <c r="D77" s="123"/>
      <c r="E77" s="123"/>
      <c r="F77" s="124"/>
    </row>
    <row r="78" spans="1:6" x14ac:dyDescent="0.25">
      <c r="F78" s="124"/>
    </row>
    <row r="79" spans="1:6" x14ac:dyDescent="0.25">
      <c r="F79" s="124"/>
    </row>
    <row r="80" spans="1:6" x14ac:dyDescent="0.25">
      <c r="F80" s="124"/>
    </row>
  </sheetData>
  <mergeCells count="2">
    <mergeCell ref="A1:F1"/>
    <mergeCell ref="A3:F3"/>
  </mergeCells>
  <pageMargins left="0.7" right="0.24" top="0.42" bottom="0.35" header="0.3" footer="0.2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workbookViewId="0">
      <selection activeCell="C24" sqref="C24"/>
    </sheetView>
  </sheetViews>
  <sheetFormatPr defaultRowHeight="12.75" x14ac:dyDescent="0.2"/>
  <cols>
    <col min="1" max="1" width="4.28515625" customWidth="1"/>
    <col min="3" max="3" width="54.7109375" customWidth="1"/>
    <col min="4" max="4" width="29.7109375" customWidth="1"/>
    <col min="6" max="6" width="11.5703125" customWidth="1"/>
  </cols>
  <sheetData>
    <row r="1" spans="1:9" s="2" customFormat="1" ht="55.5" customHeight="1" x14ac:dyDescent="0.2">
      <c r="B1" s="167" t="s">
        <v>93</v>
      </c>
      <c r="C1" s="167"/>
      <c r="D1" s="167"/>
    </row>
    <row r="2" spans="1:9" s="2" customFormat="1" ht="37.5" customHeight="1" x14ac:dyDescent="0.2">
      <c r="B2" s="167" t="s">
        <v>94</v>
      </c>
      <c r="C2" s="167"/>
      <c r="D2" s="167"/>
    </row>
    <row r="3" spans="1:9" s="2" customFormat="1" ht="18.75" x14ac:dyDescent="0.2">
      <c r="B3" s="167" t="s">
        <v>92</v>
      </c>
      <c r="C3" s="167"/>
      <c r="D3" s="167"/>
    </row>
    <row r="4" spans="1:9" s="2" customFormat="1" ht="12" x14ac:dyDescent="0.2">
      <c r="B4" s="3"/>
      <c r="C4" s="10"/>
    </row>
    <row r="5" spans="1:9" s="2" customFormat="1" ht="15.75" x14ac:dyDescent="0.2">
      <c r="B5" s="168" t="s">
        <v>95</v>
      </c>
      <c r="C5" s="168"/>
      <c r="D5" s="168"/>
    </row>
    <row r="6" spans="1:9" s="2" customFormat="1" thickBot="1" x14ac:dyDescent="0.25">
      <c r="B6" s="3"/>
      <c r="C6" s="10"/>
    </row>
    <row r="7" spans="1:9" s="2" customFormat="1" ht="28.5" customHeight="1" thickBot="1" x14ac:dyDescent="0.25">
      <c r="B7" s="151" t="s">
        <v>10</v>
      </c>
      <c r="C7" s="152" t="s">
        <v>288</v>
      </c>
      <c r="D7" s="153" t="s">
        <v>289</v>
      </c>
      <c r="I7" s="1"/>
    </row>
    <row r="8" spans="1:9" s="2" customFormat="1" ht="15.75" x14ac:dyDescent="0.2">
      <c r="B8" s="154">
        <v>1</v>
      </c>
      <c r="C8" s="155" t="s">
        <v>290</v>
      </c>
      <c r="D8" s="156"/>
    </row>
    <row r="9" spans="1:9" ht="15.75" x14ac:dyDescent="0.2">
      <c r="B9" s="40">
        <v>2</v>
      </c>
      <c r="C9" s="150" t="s">
        <v>291</v>
      </c>
      <c r="D9" s="157"/>
    </row>
    <row r="10" spans="1:9" ht="15.75" x14ac:dyDescent="0.2">
      <c r="B10" s="40">
        <v>3</v>
      </c>
      <c r="C10" s="150" t="s">
        <v>292</v>
      </c>
      <c r="D10" s="157"/>
    </row>
    <row r="11" spans="1:9" ht="16.5" thickBot="1" x14ac:dyDescent="0.25">
      <c r="B11" s="158"/>
      <c r="C11" s="159" t="s">
        <v>293</v>
      </c>
      <c r="D11" s="160"/>
    </row>
    <row r="12" spans="1:9" x14ac:dyDescent="0.2">
      <c r="A12" s="125"/>
      <c r="C12" s="138"/>
      <c r="D12" s="139"/>
    </row>
    <row r="13" spans="1:9" x14ac:dyDescent="0.2">
      <c r="A13" s="125"/>
      <c r="C13" s="138"/>
      <c r="D13" s="139"/>
    </row>
    <row r="14" spans="1:9" x14ac:dyDescent="0.2">
      <c r="A14" s="125"/>
      <c r="C14" s="140"/>
      <c r="D14" s="139"/>
    </row>
    <row r="15" spans="1:9" x14ac:dyDescent="0.2">
      <c r="A15" s="125"/>
      <c r="C15" s="141"/>
      <c r="D15" s="142"/>
    </row>
  </sheetData>
  <mergeCells count="4">
    <mergeCell ref="B1:D1"/>
    <mergeCell ref="B2:D2"/>
    <mergeCell ref="B3:D3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КАНАЛИЗАЦИЯ КСС</vt:lpstr>
      <vt:lpstr>УЛИЧЕН ОТТОК</vt:lpstr>
      <vt:lpstr>ВОДОПРОВОД КСС</vt:lpstr>
      <vt:lpstr>СВО1</vt:lpstr>
      <vt:lpstr>СВО2</vt:lpstr>
      <vt:lpstr>СВО3</vt:lpstr>
      <vt:lpstr>Пътна</vt:lpstr>
      <vt:lpstr>ОБЩА КСС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Todor Todorov</cp:lastModifiedBy>
  <cp:lastPrinted>2020-07-08T06:16:35Z</cp:lastPrinted>
  <dcterms:created xsi:type="dcterms:W3CDTF">2010-09-30T19:08:34Z</dcterms:created>
  <dcterms:modified xsi:type="dcterms:W3CDTF">2020-10-28T07:50:35Z</dcterms:modified>
</cp:coreProperties>
</file>